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525" firstSheet="1" activeTab="1"/>
  </bookViews>
  <sheets>
    <sheet name="план2009  -проект" sheetId="1" r:id="rId1"/>
    <sheet name="березень 2011" sheetId="2" r:id="rId2"/>
    <sheet name="Диаграмма3" sheetId="3" r:id="rId3"/>
    <sheet name="лист (3)" sheetId="4" r:id="rId4"/>
    <sheet name="Диаграмма1" sheetId="5" r:id="rId5"/>
    <sheet name="лист (2)" sheetId="6" r:id="rId6"/>
  </sheets>
  <definedNames>
    <definedName name="_xlnm.Print_Area" localSheetId="1">'березень 2011'!$A$1:$H$109</definedName>
    <definedName name="_xlnm.Print_Area" localSheetId="5">'лист (2)'!$A:$IV</definedName>
    <definedName name="_xlnm.Print_Area" localSheetId="3">'лист (3)'!$A:$IV</definedName>
    <definedName name="_xlnm.Print_Area" localSheetId="0">'план2009  -проект'!$A$1:$P$68</definedName>
  </definedNames>
  <calcPr fullCalcOnLoad="1"/>
</workbook>
</file>

<file path=xl/sharedStrings.xml><?xml version="1.0" encoding="utf-8"?>
<sst xmlns="http://schemas.openxmlformats.org/spreadsheetml/2006/main" count="259" uniqueCount="190">
  <si>
    <t xml:space="preserve"> КОД </t>
  </si>
  <si>
    <t xml:space="preserve">Д О Х О Д И </t>
  </si>
  <si>
    <t>Фіксований податок на доходи фізичних осіб підприємницької діяльності</t>
  </si>
  <si>
    <t xml:space="preserve">Плата за торговий патент </t>
  </si>
  <si>
    <t>Державне мито</t>
  </si>
  <si>
    <t>Адмінштафи та санкції</t>
  </si>
  <si>
    <t xml:space="preserve">          ВЛАСНІ ДОХОДИ </t>
  </si>
  <si>
    <t>Податок на прибуток</t>
  </si>
  <si>
    <t>Плата за землю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</si>
  <si>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</si>
  <si>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</si>
  <si>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</si>
  <si>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</si>
  <si>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Збір за паркування автомобілів</t>
  </si>
  <si>
    <t>Ринковий збір</t>
  </si>
  <si>
    <t>Збір за видачу ордерів на квартиру</t>
  </si>
  <si>
    <t>Збір за проведення аукціонів</t>
  </si>
  <si>
    <t>Плата за оренду майна</t>
  </si>
  <si>
    <t>Інші надходження</t>
  </si>
  <si>
    <t xml:space="preserve">                 Разом</t>
  </si>
  <si>
    <t>Субвенції з Державного бюджету</t>
  </si>
  <si>
    <t xml:space="preserve">  Разом доходів ( загальний фонд)</t>
  </si>
  <si>
    <t>Податок з власників трансп. засобів</t>
  </si>
  <si>
    <t xml:space="preserve">Надходження від продажу землі </t>
  </si>
  <si>
    <t xml:space="preserve">  Разом, спеціальний фонд</t>
  </si>
  <si>
    <t xml:space="preserve"> </t>
  </si>
  <si>
    <t>Єдиний податок на підприємн. діяльн.</t>
  </si>
  <si>
    <t>Плата за держ.реєстр. підпр.діяльності</t>
  </si>
  <si>
    <t>Фіксований с/г податок</t>
  </si>
  <si>
    <t xml:space="preserve"> ЗАКРІПЛЕНІ  ДОХОДИ </t>
  </si>
  <si>
    <t>План на 10 міс 03</t>
  </si>
  <si>
    <t>Відхилення + -</t>
  </si>
  <si>
    <t>Начальник міськфінуправління                   М.М.Семенюк</t>
  </si>
  <si>
    <t>Податок з доходів фізичних осіб</t>
  </si>
  <si>
    <t>Дотація вирівнювання</t>
  </si>
  <si>
    <t>Інші субвенції</t>
  </si>
  <si>
    <t>Власні надходж.бюджет. Установ</t>
  </si>
  <si>
    <t>Збір за забрудн. навкол. середов.</t>
  </si>
  <si>
    <t>Додаткова дотація</t>
  </si>
  <si>
    <t>Плата за надра</t>
  </si>
  <si>
    <t>Кошти,одержані з загального фонду</t>
  </si>
  <si>
    <t>Спецфонд</t>
  </si>
  <si>
    <t>Всього</t>
  </si>
  <si>
    <t>Субв. допом.сім"ям з дітьми</t>
  </si>
  <si>
    <t>Надходж. коштів від приват.майна</t>
  </si>
  <si>
    <t>Всього ( загал. і спец. фонди)</t>
  </si>
  <si>
    <t>Субвз ін.бюдж.на викор.інв. проектів</t>
  </si>
  <si>
    <t>Пільговий проїзд ветер. війни і праці</t>
  </si>
  <si>
    <t>Пільги і субс.по енергонос. та квпл.</t>
  </si>
  <si>
    <t>Єд. податок на підприємн. діяльн.</t>
  </si>
  <si>
    <t>Збір на розміщення об"єктів торг.</t>
  </si>
  <si>
    <t>Фіксований  податок</t>
  </si>
  <si>
    <t>Стаття 57</t>
  </si>
  <si>
    <t>Субв.на будівн.житла в/службов.</t>
  </si>
  <si>
    <t>Інші дотації</t>
  </si>
  <si>
    <t>Адмінштрафи та санкції</t>
  </si>
  <si>
    <t xml:space="preserve">  </t>
  </si>
  <si>
    <t xml:space="preserve">                                         м.Калуша  на  2006 рік</t>
  </si>
  <si>
    <t xml:space="preserve">                                 Проект    бюджету </t>
  </si>
  <si>
    <t xml:space="preserve">                                Проект  бюджету </t>
  </si>
  <si>
    <t>проект 2006</t>
  </si>
  <si>
    <t xml:space="preserve">Надх.сум відсотківбанків </t>
  </si>
  <si>
    <t>Субв. На утрим.дітей-сиріт в дит.буд.</t>
  </si>
  <si>
    <t>Субв. з ДБ на МБ на провед. виборів</t>
  </si>
  <si>
    <t>Відсотки за кред.молодіж.будівн.</t>
  </si>
  <si>
    <t>Субв.на заходи енергозбереження</t>
  </si>
  <si>
    <t>Штраф за порушення патентування</t>
  </si>
  <si>
    <t>Плата за держ.реєстр.підпр.діяльн.</t>
  </si>
  <si>
    <t xml:space="preserve"> ВЛАСНІ ДОХОДИ </t>
  </si>
  <si>
    <t>Цільові фонди</t>
  </si>
  <si>
    <t>Факт за 2008 рік</t>
  </si>
  <si>
    <t>Пропозиція МФ 2009 рік</t>
  </si>
  <si>
    <t xml:space="preserve">Пропозиція фінан.управління на    2009 рік </t>
  </si>
  <si>
    <t>Субв.на ліквідац.стих.лиха</t>
  </si>
  <si>
    <t>Відшкодув.втрат с/г виробництва</t>
  </si>
  <si>
    <t>Субв. На погаш.зобор мин.р різн тар.</t>
  </si>
  <si>
    <t>Кошти від реал.безхаз. Майна</t>
  </si>
  <si>
    <t>Пропозиція МФ на 2008 рік</t>
  </si>
  <si>
    <t>План на 2008 рік</t>
  </si>
  <si>
    <t xml:space="preserve"> Виконання  бюджету </t>
  </si>
  <si>
    <t xml:space="preserve">                                                 м.Калуша  за  2008 рік</t>
  </si>
  <si>
    <t>Проект плану на 2009 рік</t>
  </si>
  <si>
    <t>Адмінштрафи  у сфері забезпечення безпеки дорожнього руху</t>
  </si>
  <si>
    <t>Позика</t>
  </si>
  <si>
    <t>Фіксований податок</t>
  </si>
  <si>
    <t>Єдиний податок</t>
  </si>
  <si>
    <t>Екологічний податок</t>
  </si>
  <si>
    <t>Місцеві податки і збори до 01.01.2011 року</t>
  </si>
  <si>
    <t>Місцеві податки і збори після 01.01.2011 року</t>
  </si>
  <si>
    <t>Реєстраційний збір за державну реєстрацію</t>
  </si>
  <si>
    <t>Разом доходів загального фонду (без врахування трансфертів)</t>
  </si>
  <si>
    <t>Міжбюджетні трансферти загального фонду</t>
  </si>
  <si>
    <t>Дотації</t>
  </si>
  <si>
    <t>Субвенції загального фонду</t>
  </si>
  <si>
    <t>Загальний фонд</t>
  </si>
  <si>
    <t>Залишок бюджетних коштів</t>
  </si>
  <si>
    <t>ВСЬОГО ДОХОДІВ загального фонду</t>
  </si>
  <si>
    <t>Спеціальний фонд</t>
  </si>
  <si>
    <t>ЗВІТ</t>
  </si>
  <si>
    <t>тис.грн.</t>
  </si>
  <si>
    <t>Податок на доходи фізичних осіб</t>
  </si>
  <si>
    <t>Податок на прибуток підприємств комунальної власнності</t>
  </si>
  <si>
    <t>Фіксований сільськогосподарський податок</t>
  </si>
  <si>
    <t>Штраф за порушення законодавства про патентування</t>
  </si>
  <si>
    <t>Адміністративні штрафи та інші санкції</t>
  </si>
  <si>
    <t>Кошти від реалізації безхазяйного майна</t>
  </si>
  <si>
    <t>Субвенція на утримання об'єктів спільного користування</t>
  </si>
  <si>
    <t>Податок з власників транспортних засобів</t>
  </si>
  <si>
    <t>Збір за першу реєстрацію колісних транспортних засобів</t>
  </si>
  <si>
    <t>Збір за провадження торгівельної діяльності нафтопродуктами та скрапленим газом</t>
  </si>
  <si>
    <t>Відшкодування втрат сільськогосподарського виробництва</t>
  </si>
  <si>
    <t>Відсотки за кредитування молодіжного будівництва</t>
  </si>
  <si>
    <t>Власні надходження бюджетних установ</t>
  </si>
  <si>
    <t>Надходження коштів від приватизації майна</t>
  </si>
  <si>
    <t>ВСЬОГО ДОХОДІВ спеціального фонду</t>
  </si>
  <si>
    <t>Міжбюджетні трансферти спеціального фонду</t>
  </si>
  <si>
    <t>Субвенції спеціального фонду</t>
  </si>
  <si>
    <t>ВСЬОГО ДОХОДІВ загалього і спеціального фондів</t>
  </si>
  <si>
    <t>Разом доходів спеціального фонду (без врахування трансфертів)</t>
  </si>
  <si>
    <t xml:space="preserve">План на 2011 рік    </t>
  </si>
  <si>
    <t>Додаток</t>
  </si>
  <si>
    <t>до рішення міської ради</t>
  </si>
  <si>
    <t>про виконання міського бюджету за І-ше півріччя 2011 року</t>
  </si>
  <si>
    <t>Факт за І -ше півріччя 2011 року</t>
  </si>
  <si>
    <t>% викон. до І півріччя 2011 р.</t>
  </si>
  <si>
    <t>Збір за спеціальне використання лісових ресурсів</t>
  </si>
  <si>
    <t>Частина чистого прибутку комунальних підприємств</t>
  </si>
  <si>
    <t>Субв. з ДБ МБ на пільговий проїзд ветеранів війни і праці</t>
  </si>
  <si>
    <t>Субвенція ДБ МБ на утримання дітей-сиріт в дитячих будинках сімейного типу та прийомних сім'ях</t>
  </si>
  <si>
    <t>Субвенція з ДБ МБ на пільги по енергоносіях та квартплаті</t>
  </si>
  <si>
    <t>Субвенція з ДБ МБ на виплату допомоги сім"ям з дітьми</t>
  </si>
  <si>
    <t>Звіт про виконання міського бюджету за І півріччя  2011 року</t>
  </si>
  <si>
    <t>тис. грн.</t>
  </si>
  <si>
    <t>Код</t>
  </si>
  <si>
    <t xml:space="preserve">Касові видатки за       І півріччя </t>
  </si>
  <si>
    <t>10000</t>
  </si>
  <si>
    <t>Державне управління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</si>
  <si>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</si>
  <si>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</si>
  <si>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</si>
  <si>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</si>
  <si>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</si>
  <si>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</si>
  <si>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</si>
  <si>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</si>
  <si>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</si>
  <si>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</si>
  <si>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</si>
  <si>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</si>
  <si>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</si>
  <si>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</si>
  <si>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170000</t>
  </si>
  <si>
    <t>Транспорт, дорожнє господарство, зв`язок, телекомунікації та інформатика</t>
  </si>
  <si>
    <t>180404</t>
  </si>
  <si>
    <t>Підтримка малого і середнього підприємництва</t>
  </si>
  <si>
    <t>250102</t>
  </si>
  <si>
    <t>Резервний фонд</t>
  </si>
  <si>
    <t>250203</t>
  </si>
  <si>
    <t xml:space="preserve">Проведення виборів народних депутатів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</si>
  <si>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</si>
  <si>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</si>
  <si>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250402</t>
  </si>
  <si>
    <t xml:space="preserve">Видатки на покриття заборгованостей, що виникли у попередні роки із заробітної плати </t>
  </si>
  <si>
    <t>250403</t>
  </si>
  <si>
    <t>Видатки на покриття інших заборгованостей, що виникли у попередні роки</t>
  </si>
  <si>
    <t>250404</t>
  </si>
  <si>
    <t>Інші видатки</t>
  </si>
  <si>
    <t>Разом видатків загального фонду</t>
  </si>
  <si>
    <t>150101</t>
  </si>
  <si>
    <t>Капітальні вкладення</t>
  </si>
  <si>
    <t>Внески у статутні фонди</t>
  </si>
  <si>
    <t>200200</t>
  </si>
  <si>
    <t>Охорона і раціональне використання земель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</si>
  <si>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</si>
  <si>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</si>
  <si>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</si>
  <si>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</si>
  <si>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Разом видатків спеціального фонду</t>
  </si>
  <si>
    <t>Кредитування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</si>
  <si>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</si>
  <si>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</si>
  <si>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Всього видатків спеціального фонду</t>
  </si>
  <si>
    <t>Разом видатки загального і спеціального фонду</t>
  </si>
  <si>
    <t>Олександр  Челядин</t>
  </si>
  <si>
    <t>В И Д А Т К И</t>
  </si>
  <si>
    <t>План на рік з урахува      нням змін</t>
  </si>
  <si>
    <t>відсоток виконання</t>
  </si>
  <si>
    <t>від 22.08.2011 р.№ 434</t>
  </si>
  <si>
    <t xml:space="preserve">                                                                                                    ( 16 сесії 6 демократичного скликання)</t>
  </si>
  <si>
    <t>Секретар  міської ради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</si>
</sst>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%"/>
    <numFmt numFmtId="182" formatCode="0.0000"/>
    <numFmt numFmtId="183" formatCode="0.000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0.00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sz val="6"/>
      <name val="Arial Cyr"/>
      <family val="2"/>
    </font>
    <font>
      <sz val="9"/>
      <name val="Arial"/>
      <family val="2"/>
    </font>
    <font>
      <i/>
      <sz val="9"/>
      <name val="Arial Cyr"/>
      <family val="0"/>
    </font>
    <font>
      <b/>
      <i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180" fontId="0" fillId="0" borderId="0" xfId="0" applyNumberFormat="1" applyAlignment="1">
      <alignment/>
    </xf>
    <xf numFmtId="180" fontId="6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 horizontal="right"/>
    </xf>
    <xf numFmtId="18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180" fontId="8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Continuous"/>
    </xf>
    <xf numFmtId="180" fontId="0" fillId="0" borderId="0" xfId="0" applyNumberFormat="1" applyAlignment="1">
      <alignment horizontal="centerContinuous"/>
    </xf>
    <xf numFmtId="0" fontId="4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0" fontId="8" fillId="0" borderId="1" xfId="0" applyNumberFormat="1" applyFont="1" applyBorder="1" applyAlignment="1">
      <alignment wrapText="1"/>
    </xf>
    <xf numFmtId="180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80" fontId="6" fillId="0" borderId="1" xfId="0" applyNumberFormat="1" applyFont="1" applyBorder="1" applyAlignment="1">
      <alignment horizontal="centerContinuous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 horizontal="left"/>
    </xf>
    <xf numFmtId="180" fontId="6" fillId="0" borderId="1" xfId="0" applyNumberFormat="1" applyFont="1" applyBorder="1" applyAlignment="1">
      <alignment horizontal="center" wrapText="1"/>
    </xf>
    <xf numFmtId="180" fontId="8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2" fontId="8" fillId="0" borderId="1" xfId="0" applyNumberFormat="1" applyFont="1" applyBorder="1" applyAlignment="1">
      <alignment/>
    </xf>
    <xf numFmtId="180" fontId="6" fillId="0" borderId="3" xfId="0" applyNumberFormat="1" applyFont="1" applyBorder="1" applyAlignment="1">
      <alignment wrapText="1"/>
    </xf>
    <xf numFmtId="180" fontId="6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NumberFormat="1" applyFont="1" applyBorder="1" applyAlignment="1">
      <alignment/>
    </xf>
    <xf numFmtId="180" fontId="6" fillId="0" borderId="2" xfId="0" applyNumberFormat="1" applyFont="1" applyBorder="1" applyAlignment="1">
      <alignment wrapText="1"/>
    </xf>
    <xf numFmtId="180" fontId="8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180" fontId="6" fillId="0" borderId="0" xfId="0" applyNumberFormat="1" applyFont="1" applyBorder="1" applyAlignment="1">
      <alignment horizontal="right" wrapText="1"/>
    </xf>
    <xf numFmtId="180" fontId="6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vertical="center" wrapText="1"/>
    </xf>
    <xf numFmtId="191" fontId="0" fillId="0" borderId="0" xfId="0" applyNumberForma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80" fontId="5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80" fontId="7" fillId="0" borderId="1" xfId="0" applyNumberFormat="1" applyFont="1" applyBorder="1" applyAlignment="1">
      <alignment wrapText="1"/>
    </xf>
    <xf numFmtId="180" fontId="12" fillId="0" borderId="1" xfId="0" applyNumberFormat="1" applyFont="1" applyBorder="1" applyAlignment="1">
      <alignment wrapText="1"/>
    </xf>
    <xf numFmtId="180" fontId="7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wrapText="1"/>
    </xf>
    <xf numFmtId="180" fontId="7" fillId="0" borderId="0" xfId="0" applyNumberFormat="1" applyFont="1" applyAlignment="1">
      <alignment/>
    </xf>
    <xf numFmtId="0" fontId="7" fillId="0" borderId="6" xfId="0" applyFont="1" applyFill="1" applyBorder="1" applyAlignment="1">
      <alignment/>
    </xf>
    <xf numFmtId="180" fontId="12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8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80" fontId="5" fillId="0" borderId="1" xfId="0" applyNumberFormat="1" applyFont="1" applyBorder="1" applyAlignment="1">
      <alignment wrapText="1"/>
    </xf>
    <xf numFmtId="180" fontId="5" fillId="0" borderId="3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180" fontId="7" fillId="0" borderId="3" xfId="0" applyNumberFormat="1" applyFont="1" applyBorder="1" applyAlignment="1">
      <alignment/>
    </xf>
    <xf numFmtId="180" fontId="7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80" fontId="5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7" fillId="0" borderId="5" xfId="0" applyNumberFormat="1" applyFont="1" applyBorder="1" applyAlignment="1" quotePrefix="1">
      <alignment horizontal="center" vertical="center" wrapText="1"/>
    </xf>
    <xf numFmtId="190" fontId="7" fillId="0" borderId="5" xfId="0" applyNumberFormat="1" applyFont="1" applyBorder="1" applyAlignment="1">
      <alignment vertical="center" wrapText="1"/>
    </xf>
    <xf numFmtId="190" fontId="7" fillId="0" borderId="1" xfId="0" applyNumberFormat="1" applyFont="1" applyBorder="1" applyAlignment="1">
      <alignment horizontal="center" vertical="center" wrapText="1"/>
    </xf>
    <xf numFmtId="190" fontId="7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 quotePrefix="1">
      <alignment horizontal="center" vertical="center" wrapText="1"/>
    </xf>
    <xf numFmtId="190" fontId="7" fillId="0" borderId="1" xfId="0" applyNumberFormat="1" applyFont="1" applyBorder="1" applyAlignment="1">
      <alignment vertical="center" wrapText="1"/>
    </xf>
    <xf numFmtId="1" fontId="7" fillId="0" borderId="11" xfId="0" applyNumberFormat="1" applyFont="1" applyBorder="1" applyAlignment="1" quotePrefix="1">
      <alignment horizontal="center" vertical="center" wrapText="1"/>
    </xf>
    <xf numFmtId="190" fontId="7" fillId="0" borderId="11" xfId="0" applyNumberFormat="1" applyFont="1" applyBorder="1" applyAlignment="1">
      <alignment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6" xfId="0" applyNumberFormat="1" applyFont="1" applyBorder="1" applyAlignment="1">
      <alignment horizontal="center"/>
    </xf>
    <xf numFmtId="1" fontId="13" fillId="0" borderId="7" xfId="0" applyNumberFormat="1" applyFont="1" applyBorder="1" applyAlignment="1" quotePrefix="1">
      <alignment horizontal="center" vertical="center" wrapText="1"/>
    </xf>
    <xf numFmtId="190" fontId="13" fillId="0" borderId="8" xfId="0" applyNumberFormat="1" applyFont="1" applyBorder="1" applyAlignment="1">
      <alignment vertical="center" wrapText="1"/>
    </xf>
    <xf numFmtId="190" fontId="13" fillId="0" borderId="9" xfId="0" applyNumberFormat="1" applyFont="1" applyFill="1" applyBorder="1" applyAlignment="1">
      <alignment horizontal="center" vertical="center" wrapText="1"/>
    </xf>
    <xf numFmtId="190" fontId="13" fillId="0" borderId="12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Border="1" applyAlignment="1">
      <alignment horizontal="center"/>
    </xf>
    <xf numFmtId="190" fontId="5" fillId="0" borderId="8" xfId="0" applyNumberFormat="1" applyFont="1" applyBorder="1" applyAlignment="1">
      <alignment horizontal="center" vertical="center" wrapText="1"/>
    </xf>
    <xf numFmtId="190" fontId="5" fillId="0" borderId="8" xfId="0" applyNumberFormat="1" applyFont="1" applyFill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/>
    </xf>
    <xf numFmtId="190" fontId="7" fillId="0" borderId="13" xfId="0" applyNumberFormat="1" applyFont="1" applyBorder="1" applyAlignment="1">
      <alignment horizontal="center"/>
    </xf>
    <xf numFmtId="190" fontId="7" fillId="2" borderId="12" xfId="0" applyNumberFormat="1" applyFont="1" applyFill="1" applyBorder="1" applyAlignment="1">
      <alignment/>
    </xf>
    <xf numFmtId="190" fontId="7" fillId="2" borderId="16" xfId="0" applyNumberFormat="1" applyFont="1" applyFill="1" applyBorder="1" applyAlignment="1">
      <alignment/>
    </xf>
    <xf numFmtId="190" fontId="7" fillId="2" borderId="17" xfId="0" applyNumberFormat="1" applyFont="1" applyFill="1" applyBorder="1" applyAlignment="1">
      <alignment/>
    </xf>
    <xf numFmtId="190" fontId="13" fillId="2" borderId="18" xfId="0" applyNumberFormat="1" applyFont="1" applyFill="1" applyBorder="1" applyAlignment="1">
      <alignment vertical="center"/>
    </xf>
    <xf numFmtId="190" fontId="13" fillId="2" borderId="19" xfId="0" applyNumberFormat="1" applyFont="1" applyFill="1" applyBorder="1" applyAlignment="1">
      <alignment vertical="center"/>
    </xf>
    <xf numFmtId="190" fontId="13" fillId="2" borderId="20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90" fontId="13" fillId="0" borderId="22" xfId="0" applyNumberFormat="1" applyFont="1" applyFill="1" applyBorder="1" applyAlignment="1">
      <alignment vertical="center" wrapText="1"/>
    </xf>
    <xf numFmtId="190" fontId="13" fillId="0" borderId="23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/>
    </xf>
    <xf numFmtId="190" fontId="13" fillId="0" borderId="8" xfId="0" applyNumberFormat="1" applyFont="1" applyFill="1" applyBorder="1" applyAlignment="1">
      <alignment vertical="center" wrapText="1"/>
    </xf>
    <xf numFmtId="190" fontId="5" fillId="0" borderId="8" xfId="0" applyNumberFormat="1" applyFont="1" applyFill="1" applyBorder="1" applyAlignment="1">
      <alignment horizontal="center"/>
    </xf>
    <xf numFmtId="190" fontId="5" fillId="0" borderId="9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доходів  бюджету м.Калуша на  2006 рік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 (3)'!$B$4:$B$9</c:f>
              <c:strCache>
                <c:ptCount val="6"/>
                <c:pt idx="0">
                  <c:v> ЗАКРІПЛЕНІ  ДОХОДИ </c:v>
                </c:pt>
                <c:pt idx="1">
                  <c:v> ВЛАСНІ ДОХОДИ </c:v>
                </c:pt>
                <c:pt idx="2">
                  <c:v>Дотація вирівнювання</c:v>
                </c:pt>
                <c:pt idx="3">
                  <c:v>Додаткова дотація</c:v>
                </c:pt>
                <c:pt idx="4">
                  <c:v>Субвенції з Державного бюджету</c:v>
                </c:pt>
                <c:pt idx="5">
                  <c:v>Спецфонд</c:v>
                </c:pt>
              </c:strCache>
            </c:strRef>
          </c:cat>
          <c:val>
            <c:numRef>
              <c:f>'лист (3)'!$C$4:$C$9</c:f>
              <c:numCache>
                <c:ptCount val="6"/>
                <c:pt idx="0">
                  <c:v>29000.3</c:v>
                </c:pt>
                <c:pt idx="1">
                  <c:v>13567</c:v>
                </c:pt>
                <c:pt idx="2">
                  <c:v>1575.5</c:v>
                </c:pt>
                <c:pt idx="5">
                  <c:v>11820.1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закріплених доходів на  2006 рік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'лист (2)'!$A$5:$B$11</c:f>
              <c:multiLvlStrCache>
                <c:ptCount val="7"/>
                <c:lvl>
                  <c:pt idx="0">
                    <c:v>Податок з доходів фізичних осіб</c:v>
                  </c:pt>
                  <c:pt idx="1">
                    <c:v>Фіксований податок на доходи фізичних осіб підприємницької діяльності</c:v>
                  </c:pt>
                  <c:pt idx="2">
                    <c:v>Плата за держ.реєстр. підпр.діяльності</c:v>
                  </c:pt>
                  <c:pt idx="3">
                    <c:v>Плата за торговий патент </c:v>
                  </c:pt>
                  <c:pt idx="4">
                    <c:v>Єдиний податок на підприємн. діяльн.</c:v>
                  </c:pt>
                  <c:pt idx="5">
                    <c:v>Державне мито</c:v>
                  </c:pt>
                  <c:pt idx="6">
                    <c:v>Адмінштафи та санкції</c:v>
                  </c:pt>
                </c:lvl>
                <c:lvl>
                  <c:pt idx="0">
                    <c:v>11010000</c:v>
                  </c:pt>
                  <c:pt idx="1">
                    <c:v>11010400</c:v>
                  </c:pt>
                  <c:pt idx="2">
                    <c:v>14060300</c:v>
                  </c:pt>
                  <c:pt idx="3">
                    <c:v>14070000</c:v>
                  </c:pt>
                  <c:pt idx="4">
                    <c:v>16050000</c:v>
                  </c:pt>
                  <c:pt idx="5">
                    <c:v>22090000</c:v>
                  </c:pt>
                  <c:pt idx="6">
                    <c:v>23030000</c:v>
                  </c:pt>
                </c:lvl>
              </c:multiLvlStrCache>
            </c:multiLvlStrRef>
          </c:cat>
          <c:val>
            <c:numRef>
              <c:f>'лист (2)'!$C$5:$C$11</c:f>
              <c:numCache>
                <c:ptCount val="7"/>
                <c:pt idx="0">
                  <c:v>25832</c:v>
                </c:pt>
                <c:pt idx="1">
                  <c:v>180</c:v>
                </c:pt>
                <c:pt idx="2">
                  <c:v>35.3</c:v>
                </c:pt>
                <c:pt idx="3">
                  <c:v>650</c:v>
                </c:pt>
                <c:pt idx="4">
                  <c:v>2050</c:v>
                </c:pt>
                <c:pt idx="5">
                  <c:v>108</c:v>
                </c:pt>
                <c:pt idx="6">
                  <c:v>145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33">
      <selection activeCell="B54" sqref="B54"/>
    </sheetView>
  </sheetViews>
  <sheetFormatPr defaultColWidth="9.00390625" defaultRowHeight="12.75"/>
  <cols>
    <col min="1" max="1" width="7.625" style="0" customWidth="1"/>
    <col min="2" max="2" width="28.25390625" style="0" customWidth="1"/>
    <col min="3" max="3" width="11.875" style="0" customWidth="1"/>
    <col min="4" max="4" width="11.75390625" style="0" customWidth="1"/>
    <col min="5" max="5" width="10.625" style="0" customWidth="1"/>
    <col min="6" max="6" width="10.25390625" style="0" customWidth="1"/>
    <col min="7" max="7" width="7.875" style="0" hidden="1" customWidth="1"/>
    <col min="8" max="8" width="11.75390625" style="0" hidden="1" customWidth="1"/>
    <col min="9" max="9" width="9.75390625" style="0" hidden="1" customWidth="1"/>
    <col min="10" max="10" width="6.875" style="0" hidden="1" customWidth="1"/>
    <col min="11" max="11" width="7.375" style="0" hidden="1" customWidth="1"/>
    <col min="12" max="12" width="10.875" style="0" hidden="1" customWidth="1"/>
    <col min="13" max="13" width="0.12890625" style="0" hidden="1" customWidth="1"/>
    <col min="14" max="14" width="9.125" style="0" hidden="1" customWidth="1"/>
    <col min="15" max="15" width="10.75390625" style="0" customWidth="1"/>
    <col min="16" max="16" width="13.625" style="0" customWidth="1"/>
  </cols>
  <sheetData>
    <row r="1" spans="1:10" ht="14.25" customHeight="1">
      <c r="A1" s="3"/>
      <c r="B1" s="14" t="s">
        <v>79</v>
      </c>
      <c r="C1" s="14"/>
      <c r="D1" s="14"/>
      <c r="E1" s="14"/>
      <c r="F1" s="14"/>
      <c r="G1" s="3"/>
      <c r="H1" s="3"/>
      <c r="I1" s="3"/>
      <c r="J1" s="15"/>
    </row>
    <row r="2" spans="1:11" ht="15.75">
      <c r="A2" s="18"/>
      <c r="B2" s="16" t="s">
        <v>80</v>
      </c>
      <c r="C2" s="16"/>
      <c r="D2" s="16"/>
      <c r="E2" s="16"/>
      <c r="F2" s="16"/>
      <c r="G2" s="2"/>
      <c r="H2" s="2"/>
      <c r="I2" s="2"/>
      <c r="J2" s="17"/>
      <c r="K2" s="1"/>
    </row>
    <row r="3" spans="1:16" ht="45" customHeight="1">
      <c r="A3" s="4" t="s">
        <v>0</v>
      </c>
      <c r="B3" s="4" t="s">
        <v>1</v>
      </c>
      <c r="C3" s="4" t="s">
        <v>77</v>
      </c>
      <c r="D3" s="4" t="s">
        <v>78</v>
      </c>
      <c r="E3" s="4" t="s">
        <v>70</v>
      </c>
      <c r="F3" s="33" t="s">
        <v>71</v>
      </c>
      <c r="G3" s="4" t="s">
        <v>30</v>
      </c>
      <c r="H3" s="33" t="s">
        <v>72</v>
      </c>
      <c r="I3" s="33"/>
      <c r="J3" s="13"/>
      <c r="K3" s="4" t="s">
        <v>31</v>
      </c>
      <c r="L3" s="4"/>
      <c r="O3" s="4" t="s">
        <v>81</v>
      </c>
      <c r="P3" t="s">
        <v>25</v>
      </c>
    </row>
    <row r="4" spans="1:15" ht="15" customHeight="1">
      <c r="A4" s="24"/>
      <c r="B4" s="25" t="s">
        <v>29</v>
      </c>
      <c r="C4" s="25">
        <v>48456.2</v>
      </c>
      <c r="D4" s="22">
        <f>SUM(D5:D11)</f>
        <v>53116.2</v>
      </c>
      <c r="E4" s="22">
        <f>SUM(E5:E12)</f>
        <v>50188.200000000004</v>
      </c>
      <c r="F4" s="31">
        <v>48135.9</v>
      </c>
      <c r="G4" s="22">
        <f>SUM(G5:G11)</f>
        <v>0</v>
      </c>
      <c r="H4" s="22">
        <f>SUM(H5:H11)</f>
        <v>48135.9</v>
      </c>
      <c r="I4" s="22">
        <f>SUM(I5:I11)</f>
        <v>0</v>
      </c>
      <c r="J4" s="9"/>
      <c r="K4" s="26" t="e">
        <f>#REF!-G4</f>
        <v>#REF!</v>
      </c>
      <c r="L4" s="12"/>
      <c r="O4" s="22">
        <f>SUM(O5:O12)</f>
        <v>48135.9</v>
      </c>
    </row>
    <row r="5" spans="1:15" ht="10.5" customHeight="1">
      <c r="A5" s="11">
        <v>11010000</v>
      </c>
      <c r="B5" s="23" t="s">
        <v>33</v>
      </c>
      <c r="C5" s="23"/>
      <c r="D5" s="10">
        <v>48429.2</v>
      </c>
      <c r="E5" s="23">
        <v>44951.2</v>
      </c>
      <c r="F5" s="10"/>
      <c r="G5" s="10"/>
      <c r="H5" s="10">
        <v>42567.9</v>
      </c>
      <c r="I5" s="10"/>
      <c r="J5" s="9"/>
      <c r="K5" s="26" t="e">
        <f>#REF!-G5</f>
        <v>#REF!</v>
      </c>
      <c r="L5" s="10"/>
      <c r="O5" s="36">
        <v>42567.9</v>
      </c>
    </row>
    <row r="6" spans="1:15" ht="9.75" customHeight="1">
      <c r="A6" s="11">
        <v>11010400</v>
      </c>
      <c r="B6" s="23" t="s">
        <v>51</v>
      </c>
      <c r="C6" s="23"/>
      <c r="D6" s="10">
        <v>180</v>
      </c>
      <c r="E6" s="23">
        <v>212.8</v>
      </c>
      <c r="F6" s="10"/>
      <c r="G6" s="10"/>
      <c r="H6" s="10">
        <v>210</v>
      </c>
      <c r="I6" s="10"/>
      <c r="J6" s="9"/>
      <c r="K6" s="26" t="e">
        <f>#REF!-G6</f>
        <v>#REF!</v>
      </c>
      <c r="L6" s="12"/>
      <c r="O6" s="36">
        <v>210</v>
      </c>
    </row>
    <row r="7" spans="1:15" ht="11.25" customHeight="1">
      <c r="A7" s="11">
        <v>14060300</v>
      </c>
      <c r="B7" s="23" t="s">
        <v>67</v>
      </c>
      <c r="C7" s="23"/>
      <c r="D7" s="10">
        <v>37</v>
      </c>
      <c r="E7" s="23">
        <v>38.7</v>
      </c>
      <c r="F7" s="10"/>
      <c r="G7" s="10"/>
      <c r="H7" s="10">
        <v>38</v>
      </c>
      <c r="I7" s="10"/>
      <c r="J7" s="9"/>
      <c r="K7" s="26" t="e">
        <f>#REF!-G7</f>
        <v>#REF!</v>
      </c>
      <c r="L7" s="12"/>
      <c r="O7" s="36">
        <v>38</v>
      </c>
    </row>
    <row r="8" spans="1:15" ht="11.25" customHeight="1">
      <c r="A8" s="11">
        <v>14070000</v>
      </c>
      <c r="B8" s="23" t="s">
        <v>3</v>
      </c>
      <c r="C8" s="23"/>
      <c r="D8" s="10">
        <v>1350</v>
      </c>
      <c r="E8" s="23">
        <v>1353.6</v>
      </c>
      <c r="F8" s="10"/>
      <c r="G8" s="10"/>
      <c r="H8" s="10">
        <v>1350</v>
      </c>
      <c r="I8" s="10"/>
      <c r="J8" s="9"/>
      <c r="K8" s="26" t="e">
        <f>#REF!-G8</f>
        <v>#REF!</v>
      </c>
      <c r="L8" s="12"/>
      <c r="O8" s="36">
        <v>1350</v>
      </c>
    </row>
    <row r="9" spans="1:15" ht="10.5" customHeight="1">
      <c r="A9" s="11">
        <v>16050000</v>
      </c>
      <c r="B9" s="11" t="s">
        <v>49</v>
      </c>
      <c r="C9" s="11"/>
      <c r="D9" s="10">
        <v>2345</v>
      </c>
      <c r="E9" s="11">
        <v>2580.3</v>
      </c>
      <c r="F9" s="10"/>
      <c r="G9" s="10"/>
      <c r="H9" s="10">
        <v>2580</v>
      </c>
      <c r="I9" s="10"/>
      <c r="J9" s="9"/>
      <c r="K9" s="26" t="e">
        <f>#REF!-G9</f>
        <v>#REF!</v>
      </c>
      <c r="L9" s="12"/>
      <c r="O9" s="36">
        <v>2580</v>
      </c>
    </row>
    <row r="10" spans="1:15" ht="10.5" customHeight="1">
      <c r="A10" s="11">
        <v>22090000</v>
      </c>
      <c r="B10" s="11" t="s">
        <v>4</v>
      </c>
      <c r="C10" s="11"/>
      <c r="D10" s="10">
        <v>220</v>
      </c>
      <c r="E10" s="11">
        <v>293.9</v>
      </c>
      <c r="F10" s="10"/>
      <c r="G10" s="10"/>
      <c r="H10" s="10">
        <v>290</v>
      </c>
      <c r="I10" s="10"/>
      <c r="J10" s="9"/>
      <c r="K10" s="26" t="e">
        <f>#REF!-G10</f>
        <v>#REF!</v>
      </c>
      <c r="L10" s="12"/>
      <c r="O10" s="36">
        <v>290</v>
      </c>
    </row>
    <row r="11" spans="1:15" ht="12" customHeight="1">
      <c r="A11" s="11">
        <v>21081100</v>
      </c>
      <c r="B11" s="11" t="s">
        <v>55</v>
      </c>
      <c r="C11" s="11"/>
      <c r="D11" s="10">
        <v>555</v>
      </c>
      <c r="E11" s="11">
        <v>708.9</v>
      </c>
      <c r="F11" s="10"/>
      <c r="G11" s="10"/>
      <c r="H11" s="10">
        <v>1100</v>
      </c>
      <c r="I11" s="10"/>
      <c r="J11" s="9"/>
      <c r="K11" s="26" t="e">
        <f>#REF!-G11</f>
        <v>#REF!</v>
      </c>
      <c r="L11" s="12"/>
      <c r="O11" s="36">
        <v>500</v>
      </c>
    </row>
    <row r="12" spans="1:15" ht="21.75" customHeight="1">
      <c r="A12" s="11">
        <v>21081300</v>
      </c>
      <c r="B12" s="23" t="s">
        <v>82</v>
      </c>
      <c r="C12" s="11"/>
      <c r="D12" s="10"/>
      <c r="E12" s="11">
        <v>48.8</v>
      </c>
      <c r="F12" s="10"/>
      <c r="G12" s="10"/>
      <c r="H12" s="10"/>
      <c r="I12" s="10"/>
      <c r="J12" s="9"/>
      <c r="K12" s="26"/>
      <c r="L12" s="12"/>
      <c r="O12" s="36">
        <v>600</v>
      </c>
    </row>
    <row r="13" spans="1:15" ht="10.5" customHeight="1">
      <c r="A13" s="5"/>
      <c r="B13" s="6" t="s">
        <v>6</v>
      </c>
      <c r="C13" s="6">
        <v>14051.9</v>
      </c>
      <c r="D13" s="8">
        <f>D16+D17+D18+D28+D30+D14+D31+D32+D27+D29</f>
        <v>33816.1</v>
      </c>
      <c r="E13" s="8">
        <f>E16+E17+E18+E28+E30+E14+E31+E32+E27+E29+E25+E26</f>
        <v>29814.6</v>
      </c>
      <c r="F13" s="8">
        <v>25737.5</v>
      </c>
      <c r="G13" s="8" t="e">
        <f>G16+G17+G18+#REF!+G28+G30+G14+G31+G32+G27+#REF!</f>
        <v>#REF!</v>
      </c>
      <c r="H13" s="8">
        <f>H16+H17+H18+H28+H30+H14+H31+H32+H27+H29+H25+H26</f>
        <v>29815.5</v>
      </c>
      <c r="I13" s="8">
        <f>I16+I17+I18+I28+I30+I14+I31+I32+I27+I29</f>
        <v>0</v>
      </c>
      <c r="J13" s="9"/>
      <c r="K13" s="26" t="e">
        <f>#REF!-G13</f>
        <v>#REF!</v>
      </c>
      <c r="L13" s="12"/>
      <c r="O13" s="8">
        <f>O16+O17+O18+O28+O30+O14+O31+O32+O27+O29+O25+O26</f>
        <v>25737.5</v>
      </c>
    </row>
    <row r="14" spans="1:15" ht="10.5" customHeight="1">
      <c r="A14" s="11">
        <v>11020000</v>
      </c>
      <c r="B14" s="11" t="s">
        <v>7</v>
      </c>
      <c r="C14" s="11"/>
      <c r="D14" s="10">
        <v>48.3</v>
      </c>
      <c r="E14" s="11">
        <v>86.9</v>
      </c>
      <c r="F14" s="11"/>
      <c r="G14" s="10"/>
      <c r="H14" s="10">
        <v>90</v>
      </c>
      <c r="I14" s="10"/>
      <c r="J14" s="9"/>
      <c r="K14" s="26" t="e">
        <f>#REF!-G14</f>
        <v>#REF!</v>
      </c>
      <c r="L14" s="12"/>
      <c r="O14" s="36">
        <v>90</v>
      </c>
    </row>
    <row r="15" spans="1:15" ht="10.5" customHeight="1" hidden="1">
      <c r="A15" s="11">
        <v>13030200</v>
      </c>
      <c r="B15" s="11" t="s">
        <v>39</v>
      </c>
      <c r="C15" s="11"/>
      <c r="D15" s="10"/>
      <c r="E15" s="11"/>
      <c r="F15" s="11"/>
      <c r="G15" s="10"/>
      <c r="H15" s="10"/>
      <c r="I15" s="10"/>
      <c r="J15" s="9"/>
      <c r="K15" s="26"/>
      <c r="L15" s="12"/>
      <c r="O15" s="36"/>
    </row>
    <row r="16" spans="1:15" ht="11.25" customHeight="1">
      <c r="A16" s="11">
        <v>13050000</v>
      </c>
      <c r="B16" s="11" t="s">
        <v>8</v>
      </c>
      <c r="C16" s="11"/>
      <c r="D16" s="10">
        <v>29773.4</v>
      </c>
      <c r="E16" s="11">
        <v>25528.7</v>
      </c>
      <c r="F16" s="11"/>
      <c r="G16" s="10"/>
      <c r="H16" s="10">
        <v>25600</v>
      </c>
      <c r="I16" s="10"/>
      <c r="J16" s="9"/>
      <c r="K16" s="26" t="e">
        <f>#REF!-G16</f>
        <v>#REF!</v>
      </c>
      <c r="L16" s="12"/>
      <c r="O16" s="36">
        <v>21672</v>
      </c>
    </row>
    <row r="17" spans="1:15" ht="10.5" customHeight="1">
      <c r="A17" s="11">
        <v>14060100</v>
      </c>
      <c r="B17" s="11" t="s">
        <v>9</v>
      </c>
      <c r="C17" s="11"/>
      <c r="D17" s="10">
        <v>13</v>
      </c>
      <c r="E17" s="11">
        <v>13.6</v>
      </c>
      <c r="F17" s="11"/>
      <c r="G17" s="10"/>
      <c r="H17" s="10">
        <v>13.5</v>
      </c>
      <c r="I17" s="10"/>
      <c r="J17" s="9"/>
      <c r="K17" s="26" t="e">
        <f>#REF!-G17</f>
        <v>#REF!</v>
      </c>
      <c r="L17" s="12"/>
      <c r="O17" s="36">
        <v>13.5</v>
      </c>
    </row>
    <row r="18" spans="1:15" ht="11.25" customHeight="1">
      <c r="A18" s="11">
        <v>16010000</v>
      </c>
      <c r="B18" s="11" t="s">
        <v>10</v>
      </c>
      <c r="C18" s="8">
        <f>C19+C20+C21+C22+C23+C24</f>
        <v>0</v>
      </c>
      <c r="D18" s="8">
        <f>D19+D20+D21+D22+D23+D24</f>
        <v>1247</v>
      </c>
      <c r="E18" s="8">
        <f>E19+E20+E21+E22+E23+E24</f>
        <v>1363.5</v>
      </c>
      <c r="F18" s="8">
        <f>F19+F20+F21+F22+F23+F24</f>
        <v>0</v>
      </c>
      <c r="G18" s="8" t="e">
        <f>G19+G20+#REF!+G21+G22+G23+G24+G25</f>
        <v>#REF!</v>
      </c>
      <c r="H18" s="8">
        <f>H19+H20+H21+H22+H23+H24</f>
        <v>1244.5</v>
      </c>
      <c r="I18" s="8">
        <f>I19+I20+I21+I22+I23+I24</f>
        <v>0</v>
      </c>
      <c r="J18" s="9"/>
      <c r="K18" s="26" t="e">
        <f>#REF!-G18</f>
        <v>#REF!</v>
      </c>
      <c r="L18" s="12"/>
      <c r="O18" s="8">
        <f>O19+O20+O21+O22+O23+O24</f>
        <v>1244.5</v>
      </c>
    </row>
    <row r="19" spans="1:15" ht="10.5" customHeight="1">
      <c r="A19" s="11">
        <v>16010100</v>
      </c>
      <c r="B19" s="27" t="s">
        <v>11</v>
      </c>
      <c r="C19" s="27"/>
      <c r="D19" s="10">
        <v>6</v>
      </c>
      <c r="E19" s="32">
        <v>9.6</v>
      </c>
      <c r="F19" s="27"/>
      <c r="G19" s="10"/>
      <c r="H19" s="10">
        <v>9</v>
      </c>
      <c r="I19" s="10"/>
      <c r="J19" s="9"/>
      <c r="K19" s="26" t="e">
        <f>#REF!-G19</f>
        <v>#REF!</v>
      </c>
      <c r="L19" s="12"/>
      <c r="O19" s="36">
        <v>9</v>
      </c>
    </row>
    <row r="20" spans="1:15" ht="10.5" customHeight="1">
      <c r="A20" s="11">
        <v>16010200</v>
      </c>
      <c r="B20" s="27" t="s">
        <v>12</v>
      </c>
      <c r="C20" s="27"/>
      <c r="D20" s="10">
        <v>315</v>
      </c>
      <c r="E20" s="34">
        <v>347.5</v>
      </c>
      <c r="F20" s="27"/>
      <c r="G20" s="10"/>
      <c r="H20" s="10">
        <v>320</v>
      </c>
      <c r="I20" s="10"/>
      <c r="J20" s="9"/>
      <c r="K20" s="26" t="e">
        <f>#REF!-G20</f>
        <v>#REF!</v>
      </c>
      <c r="L20" s="12"/>
      <c r="O20" s="36">
        <v>320</v>
      </c>
    </row>
    <row r="21" spans="1:15" ht="10.5" customHeight="1" hidden="1">
      <c r="A21" s="11">
        <v>16010400</v>
      </c>
      <c r="B21" s="27" t="s">
        <v>13</v>
      </c>
      <c r="C21" s="27"/>
      <c r="D21" s="10"/>
      <c r="E21" s="34"/>
      <c r="F21" s="27"/>
      <c r="G21" s="10"/>
      <c r="H21" s="10"/>
      <c r="I21" s="10"/>
      <c r="J21" s="9"/>
      <c r="K21" s="26" t="e">
        <f>#REF!-G21</f>
        <v>#REF!</v>
      </c>
      <c r="L21" s="12"/>
      <c r="O21" s="36"/>
    </row>
    <row r="22" spans="1:15" ht="9.75" customHeight="1">
      <c r="A22" s="11">
        <v>16010500</v>
      </c>
      <c r="B22" s="27" t="s">
        <v>14</v>
      </c>
      <c r="C22" s="27"/>
      <c r="D22" s="10">
        <v>900</v>
      </c>
      <c r="E22" s="34">
        <v>990.3</v>
      </c>
      <c r="F22" s="27"/>
      <c r="G22" s="10"/>
      <c r="H22" s="10">
        <v>900</v>
      </c>
      <c r="I22" s="10"/>
      <c r="J22" s="9"/>
      <c r="K22" s="26" t="e">
        <f>#REF!-G22</f>
        <v>#REF!</v>
      </c>
      <c r="L22" s="12"/>
      <c r="O22" s="36">
        <v>900</v>
      </c>
    </row>
    <row r="23" spans="1:15" ht="10.5" customHeight="1">
      <c r="A23" s="11">
        <v>16010600</v>
      </c>
      <c r="B23" s="27" t="s">
        <v>15</v>
      </c>
      <c r="C23" s="27"/>
      <c r="D23" s="10">
        <v>1</v>
      </c>
      <c r="E23" s="34">
        <v>0.5</v>
      </c>
      <c r="F23" s="27"/>
      <c r="G23" s="10"/>
      <c r="H23" s="10">
        <v>0.5</v>
      </c>
      <c r="I23" s="10"/>
      <c r="J23" s="9"/>
      <c r="K23" s="26" t="e">
        <f>#REF!-G23</f>
        <v>#REF!</v>
      </c>
      <c r="L23" s="12"/>
      <c r="O23" s="36">
        <v>0.5</v>
      </c>
    </row>
    <row r="24" spans="1:15" ht="11.25" customHeight="1">
      <c r="A24" s="11">
        <v>16011500</v>
      </c>
      <c r="B24" s="27" t="s">
        <v>50</v>
      </c>
      <c r="C24" s="27"/>
      <c r="D24" s="10">
        <v>25</v>
      </c>
      <c r="E24" s="34">
        <v>15.6</v>
      </c>
      <c r="F24" s="27"/>
      <c r="G24" s="10"/>
      <c r="H24" s="10">
        <v>15</v>
      </c>
      <c r="I24" s="10"/>
      <c r="J24" s="9"/>
      <c r="K24" s="26" t="e">
        <f>#REF!-G24</f>
        <v>#REF!</v>
      </c>
      <c r="L24" s="12"/>
      <c r="O24" s="36">
        <v>15</v>
      </c>
    </row>
    <row r="25" spans="1:15" ht="12.75">
      <c r="A25" s="11">
        <v>16011700</v>
      </c>
      <c r="B25" s="34" t="s">
        <v>16</v>
      </c>
      <c r="C25" s="34"/>
      <c r="D25" s="10"/>
      <c r="E25" s="34"/>
      <c r="F25" s="27"/>
      <c r="G25" s="10"/>
      <c r="H25" s="10"/>
      <c r="I25" s="10"/>
      <c r="J25" s="9"/>
      <c r="K25" s="26" t="e">
        <f>#REF!-G25</f>
        <v>#REF!</v>
      </c>
      <c r="L25" s="12"/>
      <c r="O25" s="36"/>
    </row>
    <row r="26" spans="1:15" ht="12.75">
      <c r="A26" s="11">
        <v>21080900</v>
      </c>
      <c r="B26" s="34" t="s">
        <v>66</v>
      </c>
      <c r="C26" s="34"/>
      <c r="D26" s="13"/>
      <c r="E26" s="32">
        <v>9.1</v>
      </c>
      <c r="F26" s="27"/>
      <c r="G26" s="13"/>
      <c r="H26" s="13">
        <v>5</v>
      </c>
      <c r="I26" s="13"/>
      <c r="J26" s="9"/>
      <c r="K26" s="26" t="e">
        <f>#REF!-G26</f>
        <v>#REF!</v>
      </c>
      <c r="L26" s="12"/>
      <c r="O26" s="36">
        <v>5</v>
      </c>
    </row>
    <row r="27" spans="1:15" ht="10.5" customHeight="1">
      <c r="A27" s="11">
        <v>16040100</v>
      </c>
      <c r="B27" s="11" t="s">
        <v>28</v>
      </c>
      <c r="C27" s="11"/>
      <c r="D27" s="10">
        <v>1</v>
      </c>
      <c r="E27" s="12">
        <v>0.5</v>
      </c>
      <c r="F27" s="11"/>
      <c r="G27" s="13"/>
      <c r="H27" s="19">
        <v>0.5</v>
      </c>
      <c r="I27" s="10"/>
      <c r="J27" s="9"/>
      <c r="K27" s="26" t="e">
        <f>#REF!-G27</f>
        <v>#REF!</v>
      </c>
      <c r="L27" s="12"/>
      <c r="O27" s="36">
        <v>0.5</v>
      </c>
    </row>
    <row r="28" spans="1:15" ht="11.25" customHeight="1">
      <c r="A28" s="11">
        <v>21040000</v>
      </c>
      <c r="B28" s="11" t="s">
        <v>61</v>
      </c>
      <c r="C28" s="11"/>
      <c r="D28" s="10">
        <v>5</v>
      </c>
      <c r="E28" s="12"/>
      <c r="F28" s="11"/>
      <c r="G28" s="10"/>
      <c r="H28" s="10">
        <v>2</v>
      </c>
      <c r="I28" s="10"/>
      <c r="J28" s="9"/>
      <c r="K28" s="26" t="e">
        <f>#REF!-G28</f>
        <v>#REF!</v>
      </c>
      <c r="L28" s="12"/>
      <c r="O28" s="36">
        <v>2</v>
      </c>
    </row>
    <row r="29" spans="1:15" ht="10.5" customHeight="1" hidden="1">
      <c r="A29" s="11">
        <v>24110900</v>
      </c>
      <c r="B29" s="11" t="s">
        <v>64</v>
      </c>
      <c r="C29" s="11"/>
      <c r="D29" s="10"/>
      <c r="E29" s="12"/>
      <c r="F29" s="11"/>
      <c r="G29" s="10"/>
      <c r="H29" s="10"/>
      <c r="I29" s="10"/>
      <c r="J29" s="9"/>
      <c r="K29" s="26"/>
      <c r="L29" s="12"/>
      <c r="O29" s="36"/>
    </row>
    <row r="30" spans="1:15" ht="10.5" customHeight="1">
      <c r="A30" s="11">
        <v>22080400</v>
      </c>
      <c r="B30" s="11" t="s">
        <v>17</v>
      </c>
      <c r="C30" s="11"/>
      <c r="D30" s="10">
        <v>910</v>
      </c>
      <c r="E30" s="12">
        <v>1075.1</v>
      </c>
      <c r="F30" s="11"/>
      <c r="G30" s="10"/>
      <c r="H30" s="10">
        <v>1100</v>
      </c>
      <c r="I30" s="10"/>
      <c r="J30" s="9"/>
      <c r="K30" s="26" t="e">
        <f>#REF!-G30</f>
        <v>#REF!</v>
      </c>
      <c r="L30" s="12"/>
      <c r="O30" s="36">
        <v>1000</v>
      </c>
    </row>
    <row r="31" spans="1:15" ht="11.25" customHeight="1">
      <c r="A31" s="11">
        <v>31010000</v>
      </c>
      <c r="B31" s="23" t="s">
        <v>76</v>
      </c>
      <c r="C31" s="23"/>
      <c r="D31" s="10"/>
      <c r="E31" s="10"/>
      <c r="F31" s="23"/>
      <c r="G31" s="10"/>
      <c r="H31" s="10">
        <v>10</v>
      </c>
      <c r="I31" s="10"/>
      <c r="J31" s="9"/>
      <c r="K31" s="26" t="e">
        <f>#REF!-G31</f>
        <v>#REF!</v>
      </c>
      <c r="L31" s="12"/>
      <c r="O31" s="36">
        <v>10</v>
      </c>
    </row>
    <row r="32" spans="1:15" ht="11.25" customHeight="1">
      <c r="A32" s="11">
        <v>24060300</v>
      </c>
      <c r="B32" s="11" t="s">
        <v>18</v>
      </c>
      <c r="C32" s="11"/>
      <c r="D32" s="10">
        <v>1818.4</v>
      </c>
      <c r="E32" s="12">
        <v>1737.2</v>
      </c>
      <c r="F32" s="11"/>
      <c r="G32" s="10"/>
      <c r="H32" s="10">
        <v>1750</v>
      </c>
      <c r="I32" s="10"/>
      <c r="J32" s="9"/>
      <c r="K32" s="26" t="e">
        <f>#REF!-G32</f>
        <v>#REF!</v>
      </c>
      <c r="L32" s="12"/>
      <c r="O32" s="36">
        <v>1700</v>
      </c>
    </row>
    <row r="33" spans="1:15" ht="12.75">
      <c r="A33" s="11">
        <v>41020100</v>
      </c>
      <c r="B33" s="11" t="s">
        <v>34</v>
      </c>
      <c r="C33" s="11">
        <v>9144.1</v>
      </c>
      <c r="D33" s="10">
        <v>9144.1</v>
      </c>
      <c r="E33" s="12">
        <v>9144.1</v>
      </c>
      <c r="F33" s="11">
        <v>38805.1</v>
      </c>
      <c r="G33" s="10"/>
      <c r="H33" s="10">
        <v>38805.1</v>
      </c>
      <c r="I33" s="10"/>
      <c r="J33" s="9"/>
      <c r="K33" s="26"/>
      <c r="L33" s="12"/>
      <c r="O33" s="36">
        <v>38805.1</v>
      </c>
    </row>
    <row r="34" spans="1:15" ht="12.75" hidden="1">
      <c r="A34" s="11">
        <v>41020400</v>
      </c>
      <c r="B34" s="23" t="s">
        <v>38</v>
      </c>
      <c r="C34" s="23"/>
      <c r="D34" s="10"/>
      <c r="E34" s="23"/>
      <c r="F34" s="23"/>
      <c r="G34" s="10"/>
      <c r="H34" s="10"/>
      <c r="I34" s="10"/>
      <c r="J34" s="9"/>
      <c r="K34" s="26" t="e">
        <f>#REF!-G34</f>
        <v>#REF!</v>
      </c>
      <c r="L34" s="12"/>
      <c r="O34" s="36"/>
    </row>
    <row r="35" spans="1:15" ht="12.75">
      <c r="A35" s="11">
        <v>41021000</v>
      </c>
      <c r="B35" s="23" t="s">
        <v>38</v>
      </c>
      <c r="C35" s="23"/>
      <c r="D35" s="10">
        <v>704.6</v>
      </c>
      <c r="E35" s="23">
        <v>704.6</v>
      </c>
      <c r="F35" s="23"/>
      <c r="G35" s="10"/>
      <c r="H35" s="10"/>
      <c r="I35" s="10"/>
      <c r="J35" s="9"/>
      <c r="K35" s="26"/>
      <c r="L35" s="12"/>
      <c r="O35" s="36"/>
    </row>
    <row r="36" spans="1:15" ht="0.75" customHeight="1">
      <c r="A36" s="11">
        <v>41020600</v>
      </c>
      <c r="B36" s="23" t="s">
        <v>38</v>
      </c>
      <c r="C36" s="23"/>
      <c r="D36" s="10"/>
      <c r="E36" s="23"/>
      <c r="F36" s="23"/>
      <c r="G36" s="10"/>
      <c r="H36" s="10"/>
      <c r="I36" s="10"/>
      <c r="J36" s="9"/>
      <c r="K36" s="26"/>
      <c r="L36" s="12"/>
      <c r="O36" s="36"/>
    </row>
    <row r="37" spans="1:15" ht="12" customHeight="1" hidden="1">
      <c r="A37" s="34">
        <v>41020900</v>
      </c>
      <c r="B37" s="23" t="s">
        <v>54</v>
      </c>
      <c r="C37" s="23"/>
      <c r="D37" s="10"/>
      <c r="E37" s="23"/>
      <c r="F37" s="10"/>
      <c r="G37" s="10"/>
      <c r="H37" s="10"/>
      <c r="I37" s="10"/>
      <c r="J37" s="9"/>
      <c r="K37" s="26"/>
      <c r="L37" s="12"/>
      <c r="O37" s="36"/>
    </row>
    <row r="38" spans="1:16" ht="12.75">
      <c r="A38" s="21"/>
      <c r="B38" s="21" t="s">
        <v>19</v>
      </c>
      <c r="C38" s="13">
        <f>C4+C13+C34+C33+C36+C35</f>
        <v>71652.2</v>
      </c>
      <c r="D38" s="13">
        <f>D4+D13+D34+D33+D36+D35</f>
        <v>96781</v>
      </c>
      <c r="E38" s="13">
        <f>E4+E13+E34+E33+E36+E35+E37</f>
        <v>89851.50000000001</v>
      </c>
      <c r="F38" s="13">
        <f>F4+F13+F34+F33+F36+F35</f>
        <v>112678.5</v>
      </c>
      <c r="G38" s="10" t="e">
        <f>G4+G13+G34</f>
        <v>#REF!</v>
      </c>
      <c r="H38" s="13">
        <f>H4+H13+H34+H33+H36+H35+H37</f>
        <v>116756.5</v>
      </c>
      <c r="I38" s="13">
        <f>I4+I13+I34+I33+I36+I35</f>
        <v>0</v>
      </c>
      <c r="J38" s="9"/>
      <c r="K38" s="26" t="e">
        <f>#REF!-G38</f>
        <v>#REF!</v>
      </c>
      <c r="L38" s="12"/>
      <c r="O38" s="37">
        <f>O4+O13+O34+O33+O36+O35+O37</f>
        <v>112678.5</v>
      </c>
      <c r="P38" s="1"/>
    </row>
    <row r="39" spans="1:16" ht="12.75">
      <c r="A39" s="21"/>
      <c r="B39" s="21" t="s">
        <v>20</v>
      </c>
      <c r="C39" s="20">
        <f>C40+C42+C43+C45+C46+C47+C44+C48+C49+C41</f>
        <v>29988.9</v>
      </c>
      <c r="D39" s="20">
        <f>D40+D42+D43+D45+D46+D47+D44+D48+D49+D41</f>
        <v>58618.7</v>
      </c>
      <c r="E39" s="20">
        <f>E40+E42+E43+E45+E46+E47+E44+E48+E49+E41</f>
        <v>54684.8</v>
      </c>
      <c r="F39" s="20">
        <f>F40+F42+F43+F45+F46+F47+F44+F48+F49+F41</f>
        <v>28694.600000000002</v>
      </c>
      <c r="G39" s="10"/>
      <c r="H39" s="20">
        <f>H40+H42+H43+H45+H46+H47+H44+H48+H49+H41</f>
        <v>0</v>
      </c>
      <c r="I39" s="20">
        <f>I40+I42+I43+I45+I46+I47+I44+I48+I49+I41</f>
        <v>0</v>
      </c>
      <c r="J39" s="9"/>
      <c r="K39" s="26"/>
      <c r="L39" s="12"/>
      <c r="O39" s="38">
        <f>O40+O42+O43+O45+O46+O47+O44+O48+O49+O41</f>
        <v>28694.600000000002</v>
      </c>
      <c r="P39" s="1"/>
    </row>
    <row r="40" spans="1:16" ht="12.75">
      <c r="A40" s="11">
        <v>41030600</v>
      </c>
      <c r="B40" s="11" t="s">
        <v>43</v>
      </c>
      <c r="C40" s="11">
        <v>23901.1</v>
      </c>
      <c r="D40" s="32">
        <v>22063</v>
      </c>
      <c r="E40" s="34">
        <v>19993.7</v>
      </c>
      <c r="F40" s="34">
        <v>23581.2</v>
      </c>
      <c r="G40" s="20" t="e">
        <f>G41+G43+G44+#REF!+G46</f>
        <v>#REF!</v>
      </c>
      <c r="H40" s="34"/>
      <c r="I40" s="20"/>
      <c r="J40" s="9"/>
      <c r="K40" s="26" t="e">
        <f>#REF!-G40</f>
        <v>#REF!</v>
      </c>
      <c r="L40" s="12"/>
      <c r="O40" s="39">
        <v>23581.2</v>
      </c>
      <c r="P40" s="1"/>
    </row>
    <row r="41" spans="1:16" ht="10.5" customHeight="1">
      <c r="A41" s="11">
        <v>41030700</v>
      </c>
      <c r="B41" s="11" t="s">
        <v>53</v>
      </c>
      <c r="C41" s="11">
        <v>4426.8</v>
      </c>
      <c r="D41" s="10">
        <v>600</v>
      </c>
      <c r="E41" s="11">
        <v>382.3</v>
      </c>
      <c r="F41" s="11"/>
      <c r="G41" s="10"/>
      <c r="H41" s="11"/>
      <c r="I41" s="10"/>
      <c r="J41" s="9"/>
      <c r="K41" s="26" t="e">
        <f>#REF!-G41</f>
        <v>#REF!</v>
      </c>
      <c r="L41" s="12"/>
      <c r="O41" s="40"/>
      <c r="P41" s="1"/>
    </row>
    <row r="42" spans="1:16" ht="10.5" customHeight="1">
      <c r="A42" s="11">
        <v>41030800</v>
      </c>
      <c r="B42" s="11" t="s">
        <v>48</v>
      </c>
      <c r="C42" s="11">
        <v>939.9</v>
      </c>
      <c r="D42" s="10">
        <v>5126.8</v>
      </c>
      <c r="E42" s="11">
        <v>4186.3</v>
      </c>
      <c r="F42" s="11">
        <v>2874.1</v>
      </c>
      <c r="G42" s="10"/>
      <c r="H42" s="11"/>
      <c r="I42" s="10"/>
      <c r="J42" s="9"/>
      <c r="K42" s="26"/>
      <c r="L42" s="12"/>
      <c r="O42" s="40">
        <v>2874.1</v>
      </c>
      <c r="P42" s="1"/>
    </row>
    <row r="43" spans="1:16" ht="12.75">
      <c r="A43" s="11">
        <v>41030900</v>
      </c>
      <c r="B43" s="11" t="s">
        <v>47</v>
      </c>
      <c r="C43" s="11"/>
      <c r="D43" s="10">
        <v>951.4</v>
      </c>
      <c r="E43" s="11">
        <v>951.4</v>
      </c>
      <c r="F43" s="11">
        <v>1464.9</v>
      </c>
      <c r="G43" s="10"/>
      <c r="H43" s="11"/>
      <c r="I43" s="10"/>
      <c r="J43" s="9"/>
      <c r="K43" s="26" t="e">
        <f>#REF!-G43</f>
        <v>#REF!</v>
      </c>
      <c r="L43" s="12"/>
      <c r="O43" s="40">
        <v>1464.9</v>
      </c>
      <c r="P43" s="1"/>
    </row>
    <row r="44" spans="1:16" ht="10.5" customHeight="1">
      <c r="A44" s="11">
        <v>41031600</v>
      </c>
      <c r="B44" s="11" t="s">
        <v>73</v>
      </c>
      <c r="C44" s="11"/>
      <c r="D44" s="10">
        <v>28610</v>
      </c>
      <c r="E44" s="11">
        <v>27905.6</v>
      </c>
      <c r="F44" s="11"/>
      <c r="G44" s="10"/>
      <c r="H44" s="11"/>
      <c r="I44" s="10"/>
      <c r="J44" s="9"/>
      <c r="K44" s="26" t="e">
        <f>#REF!-G44</f>
        <v>#REF!</v>
      </c>
      <c r="L44" s="12"/>
      <c r="O44" s="40"/>
      <c r="P44" s="1"/>
    </row>
    <row r="45" spans="1:16" ht="10.5" customHeight="1">
      <c r="A45" s="11">
        <v>41035800</v>
      </c>
      <c r="B45" s="11" t="s">
        <v>62</v>
      </c>
      <c r="C45" s="11"/>
      <c r="D45" s="10">
        <v>263.4</v>
      </c>
      <c r="E45" s="11">
        <v>263.2</v>
      </c>
      <c r="F45" s="11">
        <v>323.3</v>
      </c>
      <c r="G45" s="10"/>
      <c r="H45" s="11"/>
      <c r="I45" s="10"/>
      <c r="J45" s="9"/>
      <c r="K45" s="26"/>
      <c r="L45" s="12"/>
      <c r="O45" s="40">
        <v>323.3</v>
      </c>
      <c r="P45" s="1"/>
    </row>
    <row r="46" spans="1:16" ht="11.25" customHeight="1">
      <c r="A46" s="11">
        <v>41035000</v>
      </c>
      <c r="B46" s="11" t="s">
        <v>35</v>
      </c>
      <c r="C46" s="11">
        <v>92.9</v>
      </c>
      <c r="D46" s="10">
        <v>375.9</v>
      </c>
      <c r="E46" s="11">
        <v>374.1</v>
      </c>
      <c r="F46" s="11">
        <v>72.7</v>
      </c>
      <c r="G46" s="10"/>
      <c r="H46" s="11"/>
      <c r="I46" s="10"/>
      <c r="J46" s="9"/>
      <c r="K46" s="26" t="e">
        <f>#REF!-G46</f>
        <v>#REF!</v>
      </c>
      <c r="L46" s="12"/>
      <c r="O46" s="40">
        <v>72.7</v>
      </c>
      <c r="P46" s="1"/>
    </row>
    <row r="47" spans="1:15" ht="0.75" customHeight="1">
      <c r="A47" s="11">
        <v>41035001</v>
      </c>
      <c r="B47" s="11" t="s">
        <v>46</v>
      </c>
      <c r="C47" s="11"/>
      <c r="D47" s="10"/>
      <c r="E47" s="11"/>
      <c r="F47" s="11"/>
      <c r="G47" s="10"/>
      <c r="H47" s="11"/>
      <c r="I47" s="10"/>
      <c r="J47" s="9"/>
      <c r="K47" s="26"/>
      <c r="L47" s="12"/>
      <c r="O47" s="11"/>
    </row>
    <row r="48" spans="1:15" ht="11.25" customHeight="1">
      <c r="A48" s="11">
        <v>41032300</v>
      </c>
      <c r="B48" s="11" t="s">
        <v>52</v>
      </c>
      <c r="C48" s="11">
        <v>628.2</v>
      </c>
      <c r="D48" s="10">
        <v>628.2</v>
      </c>
      <c r="E48" s="11">
        <v>628.2</v>
      </c>
      <c r="F48" s="11">
        <v>378.4</v>
      </c>
      <c r="G48" s="10">
        <v>0</v>
      </c>
      <c r="H48" s="11"/>
      <c r="I48" s="10"/>
      <c r="J48" s="9"/>
      <c r="K48" s="26" t="e">
        <f>#REF!-G48</f>
        <v>#REF!</v>
      </c>
      <c r="L48" s="12"/>
      <c r="O48" s="11">
        <v>378.4</v>
      </c>
    </row>
    <row r="49" spans="1:15" ht="11.25" customHeight="1" hidden="1">
      <c r="A49" s="11">
        <v>41031900</v>
      </c>
      <c r="B49" s="11" t="s">
        <v>63</v>
      </c>
      <c r="C49" s="11"/>
      <c r="D49" s="10"/>
      <c r="E49" s="11"/>
      <c r="F49" s="11"/>
      <c r="G49" s="10"/>
      <c r="H49" s="11"/>
      <c r="I49" s="10"/>
      <c r="J49" s="9"/>
      <c r="K49" s="26"/>
      <c r="L49" s="12"/>
      <c r="O49" s="36"/>
    </row>
    <row r="50" spans="1:15" ht="10.5" customHeight="1">
      <c r="A50" s="11"/>
      <c r="B50" s="21" t="s">
        <v>21</v>
      </c>
      <c r="C50" s="8">
        <f>C38+C39</f>
        <v>101641.1</v>
      </c>
      <c r="D50" s="8">
        <f>D38+D39</f>
        <v>155399.7</v>
      </c>
      <c r="E50" s="8">
        <f>E39+E38</f>
        <v>144536.30000000002</v>
      </c>
      <c r="F50" s="8">
        <f>F38+F39</f>
        <v>141373.1</v>
      </c>
      <c r="G50" s="8" t="e">
        <f>G4+G13+G40+G48+G34</f>
        <v>#REF!</v>
      </c>
      <c r="H50" s="8">
        <f>H38+H39</f>
        <v>116756.5</v>
      </c>
      <c r="I50" s="8">
        <f>I38+I39</f>
        <v>0</v>
      </c>
      <c r="J50" s="9"/>
      <c r="K50" s="26" t="e">
        <f>#REF!-G50</f>
        <v>#REF!</v>
      </c>
      <c r="L50" s="12"/>
      <c r="O50" s="8">
        <f>O39+O38</f>
        <v>141373.1</v>
      </c>
    </row>
    <row r="51" spans="1:16" ht="11.25" customHeight="1">
      <c r="A51" s="11">
        <v>12020000</v>
      </c>
      <c r="B51" s="11" t="s">
        <v>22</v>
      </c>
      <c r="C51" s="11">
        <v>1319.2</v>
      </c>
      <c r="D51" s="12">
        <v>1430</v>
      </c>
      <c r="E51" s="11">
        <v>1369.5</v>
      </c>
      <c r="F51" s="11">
        <v>2160.5</v>
      </c>
      <c r="G51" s="11"/>
      <c r="H51" s="12">
        <v>1360</v>
      </c>
      <c r="I51" s="12"/>
      <c r="J51" s="9"/>
      <c r="K51" s="26" t="e">
        <f>#REF!-G51</f>
        <v>#REF!</v>
      </c>
      <c r="L51" s="12"/>
      <c r="M51" t="s">
        <v>25</v>
      </c>
      <c r="O51" s="12">
        <v>1400</v>
      </c>
      <c r="P51" t="s">
        <v>25</v>
      </c>
    </row>
    <row r="52" spans="1:15" ht="11.25" customHeight="1">
      <c r="A52" s="11">
        <v>21110000</v>
      </c>
      <c r="B52" s="11" t="s">
        <v>74</v>
      </c>
      <c r="C52" s="11">
        <v>0.3</v>
      </c>
      <c r="D52" s="12">
        <v>5</v>
      </c>
      <c r="E52" s="11"/>
      <c r="F52" s="11">
        <v>12.6</v>
      </c>
      <c r="G52" s="11"/>
      <c r="H52" s="11"/>
      <c r="I52" s="12"/>
      <c r="J52" s="9"/>
      <c r="K52" s="26"/>
      <c r="L52" s="12"/>
      <c r="O52" s="12">
        <v>12.6</v>
      </c>
    </row>
    <row r="53" spans="1:15" ht="12.75">
      <c r="A53" s="11">
        <v>24110900</v>
      </c>
      <c r="B53" s="23" t="s">
        <v>64</v>
      </c>
      <c r="C53" s="23"/>
      <c r="D53" s="10">
        <v>2</v>
      </c>
      <c r="E53" s="10">
        <v>3</v>
      </c>
      <c r="F53" s="23">
        <v>0.2</v>
      </c>
      <c r="G53" s="10"/>
      <c r="H53" s="10">
        <v>2</v>
      </c>
      <c r="I53" s="10" t="s">
        <v>25</v>
      </c>
      <c r="J53" s="9"/>
      <c r="K53" s="26" t="e">
        <f>#REF!-G53</f>
        <v>#REF!</v>
      </c>
      <c r="L53" s="12"/>
      <c r="O53" s="12">
        <v>2.5</v>
      </c>
    </row>
    <row r="54" spans="1:15" ht="11.25" customHeight="1">
      <c r="A54" s="11">
        <v>24062100</v>
      </c>
      <c r="B54" s="23" t="s">
        <v>18</v>
      </c>
      <c r="C54" s="23">
        <v>1.6</v>
      </c>
      <c r="D54" s="10"/>
      <c r="E54" s="23"/>
      <c r="F54" s="10">
        <v>9.1</v>
      </c>
      <c r="G54" s="10"/>
      <c r="H54" s="10"/>
      <c r="I54" s="10"/>
      <c r="J54" s="9"/>
      <c r="K54" s="26" t="e">
        <f>#REF!-G54</f>
        <v>#REF!</v>
      </c>
      <c r="L54" s="12"/>
      <c r="O54" s="12">
        <v>19.1</v>
      </c>
    </row>
    <row r="55" spans="1:15" ht="12" customHeight="1">
      <c r="A55" s="11">
        <v>25000000</v>
      </c>
      <c r="B55" s="23" t="s">
        <v>36</v>
      </c>
      <c r="C55" s="23">
        <v>6617.9</v>
      </c>
      <c r="D55" s="10">
        <v>2902.1</v>
      </c>
      <c r="E55" s="23">
        <v>4721</v>
      </c>
      <c r="F55" s="23">
        <v>4443.2</v>
      </c>
      <c r="G55" s="10"/>
      <c r="H55" s="10"/>
      <c r="I55" s="10"/>
      <c r="J55" s="9"/>
      <c r="K55" s="26" t="e">
        <f>#REF!-G55</f>
        <v>#REF!</v>
      </c>
      <c r="L55" s="12"/>
      <c r="O55" s="12">
        <v>3865.6</v>
      </c>
    </row>
    <row r="56" spans="1:15" ht="12" customHeight="1">
      <c r="A56" s="11">
        <v>31030000</v>
      </c>
      <c r="B56" s="11" t="s">
        <v>44</v>
      </c>
      <c r="C56" s="11">
        <v>7865.4</v>
      </c>
      <c r="D56" s="10">
        <v>8000</v>
      </c>
      <c r="E56" s="11">
        <v>5480.3</v>
      </c>
      <c r="F56" s="11">
        <v>7323.2</v>
      </c>
      <c r="G56" s="10"/>
      <c r="H56" s="10">
        <v>5500</v>
      </c>
      <c r="I56" s="10"/>
      <c r="J56" s="9"/>
      <c r="K56" s="26" t="e">
        <f>#REF!-G56</f>
        <v>#REF!</v>
      </c>
      <c r="L56" s="12"/>
      <c r="O56" s="12">
        <v>5500</v>
      </c>
    </row>
    <row r="57" spans="1:15" ht="10.5" customHeight="1">
      <c r="A57" s="11">
        <v>33010000</v>
      </c>
      <c r="B57" s="11" t="s">
        <v>23</v>
      </c>
      <c r="C57" s="11"/>
      <c r="D57" s="10">
        <v>25069.1</v>
      </c>
      <c r="E57" s="11">
        <v>5397.4</v>
      </c>
      <c r="F57" s="11">
        <v>10939.8</v>
      </c>
      <c r="G57" s="10"/>
      <c r="H57" s="10">
        <v>5400</v>
      </c>
      <c r="I57" s="10"/>
      <c r="J57" s="9"/>
      <c r="K57" s="26" t="e">
        <f>#REF!-G57</f>
        <v>#REF!</v>
      </c>
      <c r="L57" s="12"/>
      <c r="O57" s="12">
        <v>6000</v>
      </c>
    </row>
    <row r="58" spans="1:15" ht="12" customHeight="1">
      <c r="A58" s="11">
        <v>50080000</v>
      </c>
      <c r="B58" s="23" t="s">
        <v>37</v>
      </c>
      <c r="C58" s="23">
        <v>54.9</v>
      </c>
      <c r="D58" s="10">
        <v>55</v>
      </c>
      <c r="E58" s="10">
        <v>56.9</v>
      </c>
      <c r="F58" s="23">
        <v>225.6</v>
      </c>
      <c r="G58" s="10"/>
      <c r="H58" s="10">
        <v>55</v>
      </c>
      <c r="I58" s="10"/>
      <c r="J58" s="9"/>
      <c r="K58" s="26" t="e">
        <f>#REF!-G58</f>
        <v>#REF!</v>
      </c>
      <c r="L58" s="12"/>
      <c r="O58" s="12">
        <v>104</v>
      </c>
    </row>
    <row r="59" spans="1:15" ht="12" customHeight="1">
      <c r="A59" s="11">
        <v>41030800</v>
      </c>
      <c r="B59" s="11" t="s">
        <v>48</v>
      </c>
      <c r="C59" s="23"/>
      <c r="D59" s="10"/>
      <c r="E59" s="10"/>
      <c r="F59" s="23">
        <v>4439.5</v>
      </c>
      <c r="G59" s="10"/>
      <c r="H59" s="10"/>
      <c r="I59" s="10"/>
      <c r="J59" s="9"/>
      <c r="K59" s="26"/>
      <c r="L59" s="12"/>
      <c r="O59" s="12">
        <v>4439.5</v>
      </c>
    </row>
    <row r="60" spans="1:15" ht="10.5" customHeight="1">
      <c r="A60" s="11">
        <v>41035000</v>
      </c>
      <c r="B60" s="23" t="s">
        <v>35</v>
      </c>
      <c r="C60" s="23"/>
      <c r="D60" s="10">
        <v>588</v>
      </c>
      <c r="E60" s="10">
        <v>587</v>
      </c>
      <c r="F60" s="23"/>
      <c r="G60" s="10"/>
      <c r="H60" s="10"/>
      <c r="I60" s="10"/>
      <c r="J60" s="9"/>
      <c r="K60" s="26"/>
      <c r="L60" s="12"/>
      <c r="O60" s="12"/>
    </row>
    <row r="61" spans="1:15" ht="12" customHeight="1">
      <c r="A61" s="11">
        <v>41034900</v>
      </c>
      <c r="B61" s="23" t="s">
        <v>65</v>
      </c>
      <c r="C61" s="23"/>
      <c r="D61" s="10">
        <v>2791.5</v>
      </c>
      <c r="E61" s="10">
        <v>2791.5</v>
      </c>
      <c r="F61" s="23"/>
      <c r="G61" s="10"/>
      <c r="H61" s="10"/>
      <c r="I61" s="10"/>
      <c r="J61" s="9"/>
      <c r="K61" s="26"/>
      <c r="L61" s="12"/>
      <c r="O61" s="12"/>
    </row>
    <row r="62" spans="1:15" ht="12" customHeight="1">
      <c r="A62" s="11">
        <v>41036600</v>
      </c>
      <c r="B62" s="23" t="s">
        <v>75</v>
      </c>
      <c r="C62" s="23"/>
      <c r="D62" s="10">
        <v>11360.4</v>
      </c>
      <c r="E62" s="10">
        <v>11360.4</v>
      </c>
      <c r="F62" s="23"/>
      <c r="G62" s="10"/>
      <c r="H62" s="10"/>
      <c r="I62" s="10"/>
      <c r="J62" s="9"/>
      <c r="K62" s="26"/>
      <c r="L62" s="12"/>
      <c r="O62" s="12"/>
    </row>
    <row r="63" spans="1:15" ht="12" customHeight="1">
      <c r="A63" s="11">
        <v>50110000</v>
      </c>
      <c r="B63" s="23" t="s">
        <v>69</v>
      </c>
      <c r="C63" s="23"/>
      <c r="D63" s="10">
        <v>1896.8</v>
      </c>
      <c r="E63" s="10">
        <v>592</v>
      </c>
      <c r="F63" s="23"/>
      <c r="G63" s="10"/>
      <c r="H63" s="10">
        <v>2500</v>
      </c>
      <c r="I63" s="10"/>
      <c r="J63" s="9"/>
      <c r="K63" s="26"/>
      <c r="L63" s="12"/>
      <c r="O63" s="12">
        <v>2500</v>
      </c>
    </row>
    <row r="64" spans="1:15" ht="11.25" customHeight="1">
      <c r="A64" s="11">
        <v>43010000</v>
      </c>
      <c r="B64" s="23" t="s">
        <v>40</v>
      </c>
      <c r="C64" s="23"/>
      <c r="D64" s="10">
        <v>600</v>
      </c>
      <c r="E64" s="23">
        <v>382.3</v>
      </c>
      <c r="F64" s="23"/>
      <c r="G64" s="10"/>
      <c r="H64" s="10"/>
      <c r="I64" s="10"/>
      <c r="J64" s="9"/>
      <c r="K64" s="26"/>
      <c r="L64" s="12"/>
      <c r="O64" s="36"/>
    </row>
    <row r="65" spans="1:15" ht="11.25" customHeight="1">
      <c r="A65" s="5"/>
      <c r="B65" s="6" t="s">
        <v>24</v>
      </c>
      <c r="C65" s="8">
        <f>SUM(C51:C64)</f>
        <v>15859.3</v>
      </c>
      <c r="D65" s="8">
        <f>SUM(D51:D64)</f>
        <v>54699.9</v>
      </c>
      <c r="E65" s="8">
        <f>SUM(E51:E64)</f>
        <v>32741.3</v>
      </c>
      <c r="F65" s="8">
        <f>SUM(F51:F64)</f>
        <v>29553.699999999997</v>
      </c>
      <c r="G65" s="8">
        <f>SUM(G51:G60)</f>
        <v>0</v>
      </c>
      <c r="H65" s="8">
        <f>SUM(H51:H64)</f>
        <v>14817</v>
      </c>
      <c r="I65" s="8">
        <f>SUM(I51:I64)</f>
        <v>0</v>
      </c>
      <c r="J65" s="9"/>
      <c r="K65" s="26" t="e">
        <f>#REF!-G65</f>
        <v>#REF!</v>
      </c>
      <c r="L65" s="12"/>
      <c r="O65" s="8">
        <f>SUM(O51:O64)</f>
        <v>23843.3</v>
      </c>
    </row>
    <row r="66" spans="1:15" ht="12.75" customHeight="1">
      <c r="A66" s="35" t="s">
        <v>56</v>
      </c>
      <c r="B66" s="6" t="s">
        <v>45</v>
      </c>
      <c r="C66" s="8">
        <f aca="true" t="shared" si="0" ref="C66:I66">C50+C65</f>
        <v>117500.40000000001</v>
      </c>
      <c r="D66" s="8">
        <f t="shared" si="0"/>
        <v>210099.6</v>
      </c>
      <c r="E66" s="8">
        <f t="shared" si="0"/>
        <v>177277.6</v>
      </c>
      <c r="F66" s="8">
        <f t="shared" si="0"/>
        <v>170926.8</v>
      </c>
      <c r="G66" s="8" t="e">
        <f t="shared" si="0"/>
        <v>#REF!</v>
      </c>
      <c r="H66" s="8">
        <f t="shared" si="0"/>
        <v>131573.5</v>
      </c>
      <c r="I66" s="8">
        <f t="shared" si="0"/>
        <v>0</v>
      </c>
      <c r="J66" s="9"/>
      <c r="K66" s="26" t="e">
        <f>#REF!-G66</f>
        <v>#REF!</v>
      </c>
      <c r="L66" s="12"/>
      <c r="O66" s="8">
        <f>O50+O65</f>
        <v>165216.4</v>
      </c>
    </row>
    <row r="67" ht="0.75" customHeight="1">
      <c r="J67" s="7"/>
    </row>
    <row r="68" ht="12.75" hidden="1">
      <c r="K68" t="s">
        <v>25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73">
      <selection activeCell="B109" sqref="B109"/>
    </sheetView>
  </sheetViews>
  <sheetFormatPr defaultColWidth="9.00390625" defaultRowHeight="12.75"/>
  <cols>
    <col min="1" max="1" width="8.375" style="51" customWidth="1"/>
    <col min="2" max="2" width="53.625" style="51" customWidth="1"/>
    <col min="3" max="3" width="8.625" style="51" hidden="1" customWidth="1"/>
    <col min="4" max="4" width="7.75390625" style="51" hidden="1" customWidth="1"/>
    <col min="5" max="5" width="8.25390625" style="51" hidden="1" customWidth="1"/>
    <col min="6" max="6" width="9.75390625" style="51" customWidth="1"/>
    <col min="7" max="7" width="9.625" style="51" customWidth="1"/>
    <col min="8" max="8" width="9.875" style="51" customWidth="1"/>
    <col min="9" max="9" width="7.875" style="0" customWidth="1"/>
    <col min="10" max="10" width="6.875" style="0" hidden="1" customWidth="1"/>
    <col min="11" max="11" width="7.375" style="0" hidden="1" customWidth="1"/>
    <col min="12" max="12" width="10.875" style="0" hidden="1" customWidth="1"/>
    <col min="13" max="13" width="0.12890625" style="0" hidden="1" customWidth="1"/>
    <col min="14" max="15" width="9.125" style="0" hidden="1" customWidth="1"/>
  </cols>
  <sheetData>
    <row r="1" spans="7:11" ht="14.25" customHeight="1">
      <c r="G1" s="51" t="s">
        <v>120</v>
      </c>
      <c r="J1" s="17"/>
      <c r="K1" s="1"/>
    </row>
    <row r="2" spans="6:11" ht="14.25" customHeight="1">
      <c r="F2" s="52" t="s">
        <v>121</v>
      </c>
      <c r="G2" s="52"/>
      <c r="H2" s="52"/>
      <c r="J2" s="17"/>
      <c r="K2" s="1"/>
    </row>
    <row r="3" spans="2:11" ht="14.25" customHeight="1">
      <c r="B3" s="53" t="s">
        <v>188</v>
      </c>
      <c r="C3" s="53"/>
      <c r="D3" s="53"/>
      <c r="E3" s="53"/>
      <c r="F3" s="53"/>
      <c r="G3" s="53"/>
      <c r="H3" s="53"/>
      <c r="J3" s="17"/>
      <c r="K3" s="1"/>
    </row>
    <row r="4" spans="6:11" ht="14.25" customHeight="1">
      <c r="F4" s="52" t="s">
        <v>187</v>
      </c>
      <c r="G4" s="52"/>
      <c r="H4" s="52"/>
      <c r="J4" s="17"/>
      <c r="K4" s="1"/>
    </row>
    <row r="5" spans="1:11" ht="14.25" customHeight="1">
      <c r="A5" s="131" t="s">
        <v>98</v>
      </c>
      <c r="B5" s="130"/>
      <c r="C5" s="130"/>
      <c r="D5" s="130"/>
      <c r="E5" s="130"/>
      <c r="F5" s="130"/>
      <c r="G5" s="130"/>
      <c r="H5" s="130"/>
      <c r="I5" s="47"/>
      <c r="J5" s="17"/>
      <c r="K5" s="1"/>
    </row>
    <row r="6" spans="1:11" ht="14.25" customHeight="1">
      <c r="A6" s="131" t="s">
        <v>122</v>
      </c>
      <c r="B6" s="132"/>
      <c r="C6" s="132"/>
      <c r="D6" s="132"/>
      <c r="E6" s="132"/>
      <c r="F6" s="132"/>
      <c r="G6" s="132"/>
      <c r="H6" s="132"/>
      <c r="I6" s="48"/>
      <c r="J6" s="17"/>
      <c r="K6" s="1"/>
    </row>
    <row r="7" spans="1:11" ht="9.75" customHeight="1">
      <c r="A7" s="54"/>
      <c r="B7" s="55"/>
      <c r="C7" s="55"/>
      <c r="D7" s="55"/>
      <c r="E7" s="55"/>
      <c r="F7" s="55"/>
      <c r="G7" s="55"/>
      <c r="H7" s="56" t="s">
        <v>99</v>
      </c>
      <c r="I7" s="2"/>
      <c r="J7" s="17"/>
      <c r="K7" s="1"/>
    </row>
    <row r="8" spans="1:15" ht="53.25" customHeight="1">
      <c r="A8" s="57" t="s">
        <v>0</v>
      </c>
      <c r="B8" s="57" t="s">
        <v>1</v>
      </c>
      <c r="C8" s="57"/>
      <c r="D8" s="57"/>
      <c r="E8" s="57"/>
      <c r="F8" s="57" t="s">
        <v>119</v>
      </c>
      <c r="G8" s="57" t="s">
        <v>123</v>
      </c>
      <c r="H8" s="128" t="s">
        <v>124</v>
      </c>
      <c r="I8" s="44"/>
      <c r="J8" s="42"/>
      <c r="K8" s="4" t="s">
        <v>31</v>
      </c>
      <c r="L8" s="4"/>
      <c r="O8" t="s">
        <v>25</v>
      </c>
    </row>
    <row r="9" spans="1:12" ht="12" customHeight="1">
      <c r="A9" s="24"/>
      <c r="B9" s="58" t="s">
        <v>94</v>
      </c>
      <c r="C9" s="59"/>
      <c r="D9" s="59"/>
      <c r="E9" s="59"/>
      <c r="F9" s="59"/>
      <c r="G9" s="59"/>
      <c r="H9" s="59"/>
      <c r="I9" s="45"/>
      <c r="J9" s="43"/>
      <c r="K9" s="26" t="e">
        <f>#REF!-E9</f>
        <v>#REF!</v>
      </c>
      <c r="L9" s="12"/>
    </row>
    <row r="10" spans="1:12" ht="12" customHeight="1">
      <c r="A10" s="11">
        <v>11010000</v>
      </c>
      <c r="B10" s="60" t="s">
        <v>100</v>
      </c>
      <c r="C10" s="61"/>
      <c r="D10" s="62"/>
      <c r="E10" s="63"/>
      <c r="F10" s="63">
        <v>51219.5</v>
      </c>
      <c r="G10" s="61">
        <v>27904.9</v>
      </c>
      <c r="H10" s="64">
        <f aca="true" t="shared" si="0" ref="H10:H26">G10/F10*100</f>
        <v>54.48100820976386</v>
      </c>
      <c r="I10" s="45"/>
      <c r="J10" s="43"/>
      <c r="K10" s="26" t="e">
        <f>#REF!-E10</f>
        <v>#REF!</v>
      </c>
      <c r="L10" s="10"/>
    </row>
    <row r="11" spans="1:12" ht="11.25" customHeight="1">
      <c r="A11" s="41">
        <v>11011600</v>
      </c>
      <c r="B11" s="65" t="s">
        <v>84</v>
      </c>
      <c r="C11" s="66"/>
      <c r="D11" s="67"/>
      <c r="E11" s="66"/>
      <c r="F11" s="66">
        <v>20</v>
      </c>
      <c r="G11" s="66">
        <v>35.3</v>
      </c>
      <c r="H11" s="64">
        <f t="shared" si="0"/>
        <v>176.5</v>
      </c>
      <c r="I11" s="45"/>
      <c r="J11" s="43"/>
      <c r="K11" s="26"/>
      <c r="L11" s="10"/>
    </row>
    <row r="12" spans="1:12" ht="12.75" customHeight="1">
      <c r="A12" s="11">
        <v>11020000</v>
      </c>
      <c r="B12" s="60" t="s">
        <v>101</v>
      </c>
      <c r="C12" s="61"/>
      <c r="D12" s="63"/>
      <c r="E12" s="63"/>
      <c r="F12" s="63">
        <v>100</v>
      </c>
      <c r="G12" s="61">
        <v>253.9</v>
      </c>
      <c r="H12" s="64">
        <f t="shared" si="0"/>
        <v>253.9</v>
      </c>
      <c r="I12" s="45"/>
      <c r="J12" s="43"/>
      <c r="K12" s="26" t="e">
        <f>#REF!-E12</f>
        <v>#REF!</v>
      </c>
      <c r="L12" s="12"/>
    </row>
    <row r="13" spans="1:12" ht="12.75" customHeight="1">
      <c r="A13" s="11">
        <v>13010200</v>
      </c>
      <c r="B13" s="60" t="s">
        <v>125</v>
      </c>
      <c r="C13" s="61"/>
      <c r="D13" s="63"/>
      <c r="E13" s="63"/>
      <c r="F13" s="63">
        <v>0</v>
      </c>
      <c r="G13" s="61">
        <v>0.5</v>
      </c>
      <c r="H13" s="64"/>
      <c r="I13" s="45"/>
      <c r="J13" s="43"/>
      <c r="K13" s="26"/>
      <c r="L13" s="12"/>
    </row>
    <row r="14" spans="1:12" ht="10.5" customHeight="1">
      <c r="A14" s="11">
        <v>13050000</v>
      </c>
      <c r="B14" s="5" t="s">
        <v>8</v>
      </c>
      <c r="C14" s="61"/>
      <c r="D14" s="63"/>
      <c r="E14" s="63"/>
      <c r="F14" s="63">
        <v>54000</v>
      </c>
      <c r="G14" s="61">
        <v>24202.4</v>
      </c>
      <c r="H14" s="64">
        <f t="shared" si="0"/>
        <v>44.81925925925926</v>
      </c>
      <c r="I14" s="45"/>
      <c r="J14" s="43"/>
      <c r="K14" s="26"/>
      <c r="L14" s="12"/>
    </row>
    <row r="15" spans="1:12" ht="10.5" customHeight="1">
      <c r="A15" s="11">
        <v>16010000</v>
      </c>
      <c r="B15" s="5" t="s">
        <v>87</v>
      </c>
      <c r="C15" s="61"/>
      <c r="D15" s="63"/>
      <c r="E15" s="63"/>
      <c r="F15" s="63">
        <v>0</v>
      </c>
      <c r="G15" s="61">
        <v>180.4</v>
      </c>
      <c r="H15" s="64"/>
      <c r="I15" s="45"/>
      <c r="J15" s="43"/>
      <c r="K15" s="26"/>
      <c r="L15" s="12"/>
    </row>
    <row r="16" spans="1:12" ht="10.5" customHeight="1">
      <c r="A16" s="11">
        <v>18000000</v>
      </c>
      <c r="B16" s="5" t="s">
        <v>88</v>
      </c>
      <c r="C16" s="67"/>
      <c r="D16" s="67"/>
      <c r="E16" s="67"/>
      <c r="F16" s="66">
        <v>330</v>
      </c>
      <c r="G16" s="66">
        <v>274.5</v>
      </c>
      <c r="H16" s="64">
        <f t="shared" si="0"/>
        <v>83.18181818181817</v>
      </c>
      <c r="I16" s="45"/>
      <c r="J16" s="43"/>
      <c r="K16" s="26"/>
      <c r="L16" s="12"/>
    </row>
    <row r="17" spans="1:12" ht="11.25" customHeight="1">
      <c r="A17" s="11">
        <v>19040100</v>
      </c>
      <c r="B17" s="5" t="s">
        <v>102</v>
      </c>
      <c r="C17" s="68"/>
      <c r="D17" s="69"/>
      <c r="E17" s="63"/>
      <c r="F17" s="63">
        <v>0.5</v>
      </c>
      <c r="G17" s="68">
        <v>-0.2</v>
      </c>
      <c r="H17" s="64">
        <f t="shared" si="0"/>
        <v>-40</v>
      </c>
      <c r="I17" s="45"/>
      <c r="J17" s="43"/>
      <c r="K17" s="26" t="e">
        <f>#REF!-#REF!</f>
        <v>#REF!</v>
      </c>
      <c r="L17" s="12"/>
    </row>
    <row r="18" spans="1:12" ht="11.25" customHeight="1">
      <c r="A18" s="11">
        <v>21010300</v>
      </c>
      <c r="B18" s="5" t="s">
        <v>126</v>
      </c>
      <c r="C18" s="68"/>
      <c r="D18" s="69"/>
      <c r="E18" s="63"/>
      <c r="F18" s="63">
        <v>0</v>
      </c>
      <c r="G18" s="68">
        <v>3.2</v>
      </c>
      <c r="H18" s="64"/>
      <c r="I18" s="45"/>
      <c r="J18" s="43"/>
      <c r="K18" s="26"/>
      <c r="L18" s="12"/>
    </row>
    <row r="19" spans="1:12" ht="10.5" customHeight="1">
      <c r="A19" s="11">
        <v>21080900</v>
      </c>
      <c r="B19" s="70" t="s">
        <v>103</v>
      </c>
      <c r="C19" s="68"/>
      <c r="D19" s="71"/>
      <c r="E19" s="63"/>
      <c r="F19" s="63">
        <v>0</v>
      </c>
      <c r="G19" s="68">
        <v>0.5</v>
      </c>
      <c r="H19" s="64"/>
      <c r="I19" s="45"/>
      <c r="J19" s="43"/>
      <c r="K19" s="26" t="e">
        <f>#REF!-#REF!</f>
        <v>#REF!</v>
      </c>
      <c r="L19" s="12"/>
    </row>
    <row r="20" spans="1:12" ht="10.5" customHeight="1">
      <c r="A20" s="11">
        <v>21081100</v>
      </c>
      <c r="B20" s="5" t="s">
        <v>104</v>
      </c>
      <c r="C20" s="61"/>
      <c r="D20" s="63"/>
      <c r="E20" s="63"/>
      <c r="F20" s="63">
        <v>318</v>
      </c>
      <c r="G20" s="61">
        <v>11.4</v>
      </c>
      <c r="H20" s="64">
        <f t="shared" si="0"/>
        <v>3.5849056603773586</v>
      </c>
      <c r="I20" s="45"/>
      <c r="J20" s="43"/>
      <c r="K20" s="26" t="e">
        <f>#REF!-#REF!</f>
        <v>#REF!</v>
      </c>
      <c r="L20" s="12"/>
    </row>
    <row r="21" spans="1:12" ht="10.5" customHeight="1">
      <c r="A21" s="11">
        <v>22010300</v>
      </c>
      <c r="B21" s="5" t="s">
        <v>89</v>
      </c>
      <c r="C21" s="61"/>
      <c r="D21" s="63"/>
      <c r="E21" s="63"/>
      <c r="F21" s="63">
        <v>28</v>
      </c>
      <c r="G21" s="61">
        <v>11.7</v>
      </c>
      <c r="H21" s="64">
        <f t="shared" si="0"/>
        <v>41.785714285714285</v>
      </c>
      <c r="I21" s="45"/>
      <c r="J21" s="43"/>
      <c r="K21" s="26"/>
      <c r="L21" s="12"/>
    </row>
    <row r="22" spans="1:12" ht="10.5" customHeight="1">
      <c r="A22" s="11">
        <v>22080400</v>
      </c>
      <c r="B22" s="5" t="s">
        <v>17</v>
      </c>
      <c r="C22" s="61"/>
      <c r="D22" s="63"/>
      <c r="E22" s="63"/>
      <c r="F22" s="63">
        <v>1235.3</v>
      </c>
      <c r="G22" s="61">
        <v>603.2</v>
      </c>
      <c r="H22" s="64">
        <f t="shared" si="0"/>
        <v>48.83024366550636</v>
      </c>
      <c r="I22" s="45"/>
      <c r="J22" s="43"/>
      <c r="K22" s="26" t="e">
        <f>#REF!-#REF!</f>
        <v>#REF!</v>
      </c>
      <c r="L22" s="12"/>
    </row>
    <row r="23" spans="1:12" ht="10.5" customHeight="1">
      <c r="A23" s="11">
        <v>22090000</v>
      </c>
      <c r="B23" s="5" t="s">
        <v>4</v>
      </c>
      <c r="C23" s="61"/>
      <c r="D23" s="63"/>
      <c r="E23" s="63"/>
      <c r="F23" s="63">
        <v>400</v>
      </c>
      <c r="G23" s="61">
        <v>74.6</v>
      </c>
      <c r="H23" s="64">
        <f t="shared" si="0"/>
        <v>18.65</v>
      </c>
      <c r="I23" s="45"/>
      <c r="J23" s="43"/>
      <c r="K23" s="26"/>
      <c r="L23" s="12"/>
    </row>
    <row r="24" spans="1:12" ht="10.5" customHeight="1">
      <c r="A24" s="11">
        <v>24060300</v>
      </c>
      <c r="B24" s="60" t="s">
        <v>18</v>
      </c>
      <c r="C24" s="61"/>
      <c r="D24" s="61"/>
      <c r="E24" s="63"/>
      <c r="F24" s="63">
        <v>400</v>
      </c>
      <c r="G24" s="61">
        <v>523.5</v>
      </c>
      <c r="H24" s="64">
        <f t="shared" si="0"/>
        <v>130.875</v>
      </c>
      <c r="I24" s="45"/>
      <c r="J24" s="43"/>
      <c r="K24" s="26" t="e">
        <f>#REF!-#REF!</f>
        <v>#REF!</v>
      </c>
      <c r="L24" s="12"/>
    </row>
    <row r="25" spans="1:12" ht="10.5" customHeight="1">
      <c r="A25" s="11">
        <v>31010200</v>
      </c>
      <c r="B25" s="5" t="s">
        <v>105</v>
      </c>
      <c r="C25" s="61"/>
      <c r="D25" s="63"/>
      <c r="E25" s="63"/>
      <c r="F25" s="63">
        <v>20</v>
      </c>
      <c r="G25" s="61">
        <v>12.1</v>
      </c>
      <c r="H25" s="64">
        <f t="shared" si="0"/>
        <v>60.5</v>
      </c>
      <c r="I25" s="45"/>
      <c r="J25" s="43"/>
      <c r="K25" s="26" t="e">
        <f>#REF!-#REF!</f>
        <v>#REF!</v>
      </c>
      <c r="L25" s="12"/>
    </row>
    <row r="26" spans="1:12" ht="12.75" customHeight="1">
      <c r="A26" s="11"/>
      <c r="B26" s="72" t="s">
        <v>90</v>
      </c>
      <c r="C26" s="65"/>
      <c r="D26" s="65"/>
      <c r="E26" s="65"/>
      <c r="F26" s="73">
        <f>SUM(F10:F25)</f>
        <v>108071.3</v>
      </c>
      <c r="G26" s="73">
        <f>SUM(G10:G25)</f>
        <v>54091.899999999994</v>
      </c>
      <c r="H26" s="73">
        <f t="shared" si="0"/>
        <v>50.05204897137352</v>
      </c>
      <c r="I26" s="45"/>
      <c r="J26" s="43"/>
      <c r="K26" s="26" t="e">
        <f>#REF!-E17</f>
        <v>#REF!</v>
      </c>
      <c r="L26" s="12"/>
    </row>
    <row r="27" spans="1:12" ht="10.5" customHeight="1">
      <c r="A27" s="11"/>
      <c r="B27" s="74" t="s">
        <v>91</v>
      </c>
      <c r="C27" s="65"/>
      <c r="D27" s="65"/>
      <c r="E27" s="65"/>
      <c r="F27" s="65"/>
      <c r="G27" s="65"/>
      <c r="H27" s="65"/>
      <c r="I27" s="45"/>
      <c r="J27" s="43"/>
      <c r="K27" s="26" t="e">
        <f>#REF!-E19</f>
        <v>#REF!</v>
      </c>
      <c r="L27" s="12"/>
    </row>
    <row r="28" spans="1:12" ht="11.25" customHeight="1">
      <c r="A28" s="11"/>
      <c r="B28" s="74" t="s">
        <v>92</v>
      </c>
      <c r="C28" s="65"/>
      <c r="D28" s="65"/>
      <c r="E28" s="65"/>
      <c r="F28" s="73">
        <v>46787</v>
      </c>
      <c r="G28" s="75">
        <v>23463.1</v>
      </c>
      <c r="H28" s="59">
        <f aca="true" t="shared" si="1" ref="H28:H39">G28/F28*100</f>
        <v>50.1487592707376</v>
      </c>
      <c r="I28" s="45"/>
      <c r="J28" s="43"/>
      <c r="K28" s="26" t="e">
        <f>#REF!-E20</f>
        <v>#REF!</v>
      </c>
      <c r="L28" s="12"/>
    </row>
    <row r="29" spans="1:12" ht="10.5" customHeight="1">
      <c r="A29" s="11">
        <v>41020100</v>
      </c>
      <c r="B29" s="5" t="s">
        <v>34</v>
      </c>
      <c r="C29" s="61"/>
      <c r="D29" s="63"/>
      <c r="E29" s="63"/>
      <c r="F29" s="63">
        <v>46787</v>
      </c>
      <c r="G29" s="61">
        <v>23463.1</v>
      </c>
      <c r="H29" s="64">
        <f t="shared" si="1"/>
        <v>50.1487592707376</v>
      </c>
      <c r="I29" s="45"/>
      <c r="J29" s="43"/>
      <c r="K29" s="26" t="e">
        <f>#REF!-E22</f>
        <v>#REF!</v>
      </c>
      <c r="L29" s="12"/>
    </row>
    <row r="30" spans="1:12" ht="11.25" customHeight="1">
      <c r="A30" s="21"/>
      <c r="B30" s="6" t="s">
        <v>93</v>
      </c>
      <c r="C30" s="73"/>
      <c r="D30" s="73"/>
      <c r="E30" s="76"/>
      <c r="F30" s="73">
        <f>F31+F32+F33+F34+F35+F36</f>
        <v>74460.2</v>
      </c>
      <c r="G30" s="73">
        <f>G32+G33+G34+G35+G36+G31</f>
        <v>38697.3</v>
      </c>
      <c r="H30" s="59">
        <f t="shared" si="1"/>
        <v>51.970448642361966</v>
      </c>
      <c r="I30" s="45"/>
      <c r="J30" s="43"/>
      <c r="K30" s="26"/>
      <c r="L30" s="12"/>
    </row>
    <row r="31" spans="1:12" ht="13.5" customHeight="1">
      <c r="A31" s="11">
        <v>41030300</v>
      </c>
      <c r="B31" s="77" t="s">
        <v>106</v>
      </c>
      <c r="C31" s="66"/>
      <c r="D31" s="66"/>
      <c r="E31" s="78"/>
      <c r="F31" s="78">
        <v>25526.6</v>
      </c>
      <c r="G31" s="66">
        <v>12763.3</v>
      </c>
      <c r="H31" s="64">
        <f t="shared" si="1"/>
        <v>50</v>
      </c>
      <c r="I31" s="46"/>
      <c r="J31" s="43"/>
      <c r="K31" s="26"/>
      <c r="L31" s="12"/>
    </row>
    <row r="32" spans="1:12" ht="12.75">
      <c r="A32" s="11">
        <v>41030600</v>
      </c>
      <c r="B32" s="60" t="s">
        <v>130</v>
      </c>
      <c r="C32" s="66"/>
      <c r="D32" s="65"/>
      <c r="E32" s="78"/>
      <c r="F32" s="78">
        <v>39442.2</v>
      </c>
      <c r="G32" s="66">
        <v>20950</v>
      </c>
      <c r="H32" s="64">
        <f t="shared" si="1"/>
        <v>53.11569841438866</v>
      </c>
      <c r="I32" s="45"/>
      <c r="J32" s="43"/>
      <c r="K32" s="26" t="e">
        <f>#REF!-E32</f>
        <v>#REF!</v>
      </c>
      <c r="L32" s="12"/>
    </row>
    <row r="33" spans="1:12" ht="12.75" customHeight="1">
      <c r="A33" s="11">
        <v>41030800</v>
      </c>
      <c r="B33" s="60" t="s">
        <v>129</v>
      </c>
      <c r="C33" s="63"/>
      <c r="D33" s="5"/>
      <c r="E33" s="79"/>
      <c r="F33" s="79">
        <v>7564.3</v>
      </c>
      <c r="G33" s="63">
        <v>4033.8</v>
      </c>
      <c r="H33" s="64">
        <f t="shared" si="1"/>
        <v>53.32681146966672</v>
      </c>
      <c r="I33" s="45"/>
      <c r="J33" s="43"/>
      <c r="K33" s="26"/>
      <c r="L33" s="12"/>
    </row>
    <row r="34" spans="1:12" ht="12" customHeight="1">
      <c r="A34" s="11">
        <v>41030900</v>
      </c>
      <c r="B34" s="60" t="s">
        <v>127</v>
      </c>
      <c r="C34" s="63"/>
      <c r="D34" s="5"/>
      <c r="E34" s="79"/>
      <c r="F34" s="79">
        <v>1372.7</v>
      </c>
      <c r="G34" s="63">
        <v>609.3</v>
      </c>
      <c r="H34" s="64">
        <f t="shared" si="1"/>
        <v>44.38697457565382</v>
      </c>
      <c r="I34" s="45"/>
      <c r="J34" s="43"/>
      <c r="K34" s="26" t="e">
        <f>#REF!-E34</f>
        <v>#REF!</v>
      </c>
      <c r="L34" s="12"/>
    </row>
    <row r="35" spans="1:12" ht="21.75" customHeight="1">
      <c r="A35" s="11">
        <v>41035800</v>
      </c>
      <c r="B35" s="60" t="s">
        <v>128</v>
      </c>
      <c r="C35" s="63"/>
      <c r="D35" s="80"/>
      <c r="E35" s="79"/>
      <c r="F35" s="79">
        <v>439.6</v>
      </c>
      <c r="G35" s="63">
        <v>269.7</v>
      </c>
      <c r="H35" s="64">
        <f t="shared" si="1"/>
        <v>61.35122838944495</v>
      </c>
      <c r="I35" s="45"/>
      <c r="J35" s="43"/>
      <c r="K35" s="26"/>
      <c r="L35" s="12"/>
    </row>
    <row r="36" spans="1:12" ht="12.75" customHeight="1">
      <c r="A36" s="11">
        <v>41035000</v>
      </c>
      <c r="B36" s="5" t="s">
        <v>35</v>
      </c>
      <c r="C36" s="63"/>
      <c r="D36" s="5"/>
      <c r="E36" s="79"/>
      <c r="F36" s="79">
        <v>114.8</v>
      </c>
      <c r="G36" s="63">
        <v>71.2</v>
      </c>
      <c r="H36" s="64">
        <f t="shared" si="1"/>
        <v>62.02090592334495</v>
      </c>
      <c r="I36" s="45"/>
      <c r="J36" s="43"/>
      <c r="K36" s="26" t="e">
        <f>#REF!-E36</f>
        <v>#REF!</v>
      </c>
      <c r="L36" s="12"/>
    </row>
    <row r="37" spans="1:12" ht="11.25" customHeight="1">
      <c r="A37" s="11"/>
      <c r="B37" s="5" t="s">
        <v>83</v>
      </c>
      <c r="C37" s="63"/>
      <c r="D37" s="63"/>
      <c r="E37" s="63"/>
      <c r="F37" s="63">
        <v>0</v>
      </c>
      <c r="G37" s="63">
        <v>0</v>
      </c>
      <c r="H37" s="59"/>
      <c r="I37" s="45"/>
      <c r="J37" s="43"/>
      <c r="K37" s="26"/>
      <c r="L37" s="12"/>
    </row>
    <row r="38" spans="1:12" ht="11.25" customHeight="1">
      <c r="A38" s="11"/>
      <c r="B38" s="5" t="s">
        <v>95</v>
      </c>
      <c r="C38" s="63"/>
      <c r="D38" s="63"/>
      <c r="E38" s="63"/>
      <c r="F38" s="63">
        <v>0</v>
      </c>
      <c r="G38" s="63">
        <v>2497.6</v>
      </c>
      <c r="H38" s="59"/>
      <c r="I38" s="45"/>
      <c r="J38" s="43"/>
      <c r="K38" s="26"/>
      <c r="L38" s="12"/>
    </row>
    <row r="39" spans="1:12" ht="10.5" customHeight="1">
      <c r="A39" s="11"/>
      <c r="B39" s="6" t="s">
        <v>96</v>
      </c>
      <c r="C39" s="67"/>
      <c r="D39" s="67"/>
      <c r="E39" s="67"/>
      <c r="F39" s="67">
        <f>F26+F28+F30</f>
        <v>229318.5</v>
      </c>
      <c r="G39" s="67">
        <v>118749.7</v>
      </c>
      <c r="H39" s="59">
        <f t="shared" si="1"/>
        <v>51.78374182632452</v>
      </c>
      <c r="I39" s="45"/>
      <c r="J39" s="43"/>
      <c r="K39" s="26" t="e">
        <f>#REF!-E39</f>
        <v>#REF!</v>
      </c>
      <c r="L39" s="12"/>
    </row>
    <row r="40" spans="1:8" ht="12.75">
      <c r="A40" s="11"/>
      <c r="B40" s="81" t="s">
        <v>97</v>
      </c>
      <c r="C40" s="65"/>
      <c r="D40" s="65"/>
      <c r="E40" s="65"/>
      <c r="F40" s="65"/>
      <c r="G40" s="65"/>
      <c r="H40" s="65"/>
    </row>
    <row r="41" spans="1:15" ht="11.25" customHeight="1">
      <c r="A41" s="11">
        <v>12020000</v>
      </c>
      <c r="B41" s="5" t="s">
        <v>107</v>
      </c>
      <c r="C41" s="63"/>
      <c r="D41" s="63"/>
      <c r="E41" s="63"/>
      <c r="F41" s="63">
        <v>0</v>
      </c>
      <c r="G41" s="63">
        <v>210.4</v>
      </c>
      <c r="H41" s="59"/>
      <c r="I41" s="45"/>
      <c r="J41" s="43"/>
      <c r="K41" s="26" t="e">
        <f>#REF!-E41</f>
        <v>#REF!</v>
      </c>
      <c r="L41" s="12"/>
      <c r="M41" t="s">
        <v>25</v>
      </c>
      <c r="O41" t="s">
        <v>25</v>
      </c>
    </row>
    <row r="42" spans="1:12" ht="13.5" customHeight="1">
      <c r="A42" s="11">
        <v>12030000</v>
      </c>
      <c r="B42" s="60" t="s">
        <v>108</v>
      </c>
      <c r="C42" s="63"/>
      <c r="D42" s="63"/>
      <c r="E42" s="63"/>
      <c r="F42" s="63">
        <v>162.3</v>
      </c>
      <c r="G42" s="63">
        <v>623.7</v>
      </c>
      <c r="H42" s="59">
        <f aca="true" t="shared" si="2" ref="H42:H59">G42/F42*100</f>
        <v>384.2883548983364</v>
      </c>
      <c r="I42" s="45"/>
      <c r="J42" s="43"/>
      <c r="K42" s="26"/>
      <c r="L42" s="12"/>
    </row>
    <row r="43" spans="1:12" ht="11.25" customHeight="1">
      <c r="A43" s="11">
        <v>18041500</v>
      </c>
      <c r="B43" s="60" t="s">
        <v>109</v>
      </c>
      <c r="C43" s="63"/>
      <c r="D43" s="63"/>
      <c r="E43" s="63"/>
      <c r="F43" s="63">
        <v>21.6</v>
      </c>
      <c r="G43" s="63">
        <v>28.4</v>
      </c>
      <c r="H43" s="59">
        <f t="shared" si="2"/>
        <v>131.48148148148147</v>
      </c>
      <c r="I43" s="45"/>
      <c r="J43" s="43"/>
      <c r="K43" s="26"/>
      <c r="L43" s="12"/>
    </row>
    <row r="44" spans="1:12" ht="11.25" customHeight="1">
      <c r="A44" s="11">
        <v>18050000</v>
      </c>
      <c r="B44" s="5" t="s">
        <v>85</v>
      </c>
      <c r="C44" s="63"/>
      <c r="D44" s="63"/>
      <c r="E44" s="63"/>
      <c r="F44" s="63">
        <v>2800</v>
      </c>
      <c r="G44" s="63">
        <v>1410.4</v>
      </c>
      <c r="H44" s="59">
        <f t="shared" si="2"/>
        <v>50.37142857142858</v>
      </c>
      <c r="I44" s="45"/>
      <c r="J44" s="43"/>
      <c r="K44" s="26"/>
      <c r="L44" s="12"/>
    </row>
    <row r="45" spans="1:12" ht="11.25" customHeight="1">
      <c r="A45" s="11">
        <v>19010000</v>
      </c>
      <c r="B45" s="5" t="s">
        <v>86</v>
      </c>
      <c r="C45" s="63"/>
      <c r="D45" s="63"/>
      <c r="E45" s="63"/>
      <c r="F45" s="63">
        <v>260.8</v>
      </c>
      <c r="G45" s="63">
        <v>231.9</v>
      </c>
      <c r="H45" s="59">
        <f t="shared" si="2"/>
        <v>88.91871165644172</v>
      </c>
      <c r="I45" s="45"/>
      <c r="J45" s="43"/>
      <c r="K45" s="26"/>
      <c r="L45" s="12"/>
    </row>
    <row r="46" spans="1:12" ht="11.25" customHeight="1">
      <c r="A46" s="11">
        <v>21110000</v>
      </c>
      <c r="B46" s="60" t="s">
        <v>110</v>
      </c>
      <c r="C46" s="63"/>
      <c r="D46" s="5"/>
      <c r="E46" s="63"/>
      <c r="F46" s="63">
        <v>2</v>
      </c>
      <c r="G46" s="63">
        <v>0</v>
      </c>
      <c r="H46" s="59">
        <f t="shared" si="2"/>
        <v>0</v>
      </c>
      <c r="I46" s="45"/>
      <c r="J46" s="43"/>
      <c r="K46" s="26"/>
      <c r="L46" s="12"/>
    </row>
    <row r="47" spans="1:12" ht="11.25" customHeight="1">
      <c r="A47" s="11">
        <v>24062100</v>
      </c>
      <c r="B47" s="60" t="s">
        <v>18</v>
      </c>
      <c r="C47" s="63"/>
      <c r="D47" s="5"/>
      <c r="E47" s="63"/>
      <c r="F47" s="63">
        <v>11.9</v>
      </c>
      <c r="G47" s="63">
        <v>0.3</v>
      </c>
      <c r="H47" s="59">
        <f t="shared" si="2"/>
        <v>2.5210084033613445</v>
      </c>
      <c r="I47" s="45"/>
      <c r="J47" s="43"/>
      <c r="K47" s="26"/>
      <c r="L47" s="12"/>
    </row>
    <row r="48" spans="1:12" ht="12.75">
      <c r="A48" s="11">
        <v>24110900</v>
      </c>
      <c r="B48" s="60" t="s">
        <v>111</v>
      </c>
      <c r="C48" s="61"/>
      <c r="D48" s="60"/>
      <c r="E48" s="63"/>
      <c r="F48" s="63">
        <v>3</v>
      </c>
      <c r="G48" s="61">
        <v>0.8</v>
      </c>
      <c r="H48" s="59">
        <f t="shared" si="2"/>
        <v>26.666666666666668</v>
      </c>
      <c r="I48" s="45"/>
      <c r="J48" s="43"/>
      <c r="K48" s="26" t="e">
        <f>#REF!-E48</f>
        <v>#REF!</v>
      </c>
      <c r="L48" s="12"/>
    </row>
    <row r="49" spans="1:12" ht="12" customHeight="1">
      <c r="A49" s="11">
        <v>25000000</v>
      </c>
      <c r="B49" s="60" t="s">
        <v>112</v>
      </c>
      <c r="C49" s="61"/>
      <c r="D49" s="61"/>
      <c r="E49" s="63"/>
      <c r="F49" s="63">
        <v>4728</v>
      </c>
      <c r="G49" s="61">
        <v>2962.6</v>
      </c>
      <c r="H49" s="59">
        <f t="shared" si="2"/>
        <v>62.66074450084602</v>
      </c>
      <c r="I49" s="45"/>
      <c r="J49" s="43"/>
      <c r="K49" s="26" t="e">
        <f>#REF!-E49</f>
        <v>#REF!</v>
      </c>
      <c r="L49" s="12"/>
    </row>
    <row r="50" spans="1:12" ht="12" customHeight="1">
      <c r="A50" s="11">
        <v>31030000</v>
      </c>
      <c r="B50" s="5" t="s">
        <v>113</v>
      </c>
      <c r="C50" s="61"/>
      <c r="D50" s="63"/>
      <c r="E50" s="63"/>
      <c r="F50" s="63">
        <v>4000</v>
      </c>
      <c r="G50" s="61">
        <v>663.2</v>
      </c>
      <c r="H50" s="59">
        <f t="shared" si="2"/>
        <v>16.580000000000002</v>
      </c>
      <c r="I50" s="45"/>
      <c r="J50" s="43"/>
      <c r="K50" s="26" t="e">
        <f>#REF!-E50</f>
        <v>#REF!</v>
      </c>
      <c r="L50" s="12"/>
    </row>
    <row r="51" spans="1:12" ht="10.5" customHeight="1">
      <c r="A51" s="11">
        <v>33010000</v>
      </c>
      <c r="B51" s="5" t="s">
        <v>23</v>
      </c>
      <c r="C51" s="61"/>
      <c r="D51" s="5"/>
      <c r="E51" s="63"/>
      <c r="F51" s="63">
        <v>23958.3</v>
      </c>
      <c r="G51" s="61">
        <v>1280</v>
      </c>
      <c r="H51" s="59">
        <f t="shared" si="2"/>
        <v>5.342616128857223</v>
      </c>
      <c r="I51" s="45"/>
      <c r="J51" s="43"/>
      <c r="K51" s="26" t="e">
        <f>#REF!-E51</f>
        <v>#REF!</v>
      </c>
      <c r="L51" s="12"/>
    </row>
    <row r="52" spans="1:12" ht="12" customHeight="1">
      <c r="A52" s="11">
        <v>50110000</v>
      </c>
      <c r="B52" s="60" t="s">
        <v>69</v>
      </c>
      <c r="C52" s="61"/>
      <c r="D52" s="61"/>
      <c r="E52" s="63"/>
      <c r="F52" s="61">
        <v>30350</v>
      </c>
      <c r="G52" s="61">
        <v>399.9</v>
      </c>
      <c r="H52" s="59">
        <f t="shared" si="2"/>
        <v>1.3176276771004942</v>
      </c>
      <c r="I52" s="45"/>
      <c r="J52" s="43"/>
      <c r="K52" s="26"/>
      <c r="L52" s="12"/>
    </row>
    <row r="53" spans="1:12" ht="13.5" customHeight="1">
      <c r="A53" s="11"/>
      <c r="B53" s="82" t="s">
        <v>118</v>
      </c>
      <c r="C53" s="67"/>
      <c r="D53" s="67"/>
      <c r="E53" s="67"/>
      <c r="F53" s="67">
        <f>SUM(F41:F52)</f>
        <v>66297.9</v>
      </c>
      <c r="G53" s="67">
        <f>SUM(G41:G52)</f>
        <v>7811.599999999999</v>
      </c>
      <c r="H53" s="59">
        <f t="shared" si="2"/>
        <v>11.782575315356898</v>
      </c>
      <c r="I53" s="45"/>
      <c r="J53" s="43"/>
      <c r="K53" s="26" t="e">
        <f>#REF!-E53</f>
        <v>#REF!</v>
      </c>
      <c r="L53" s="12"/>
    </row>
    <row r="54" spans="1:12" ht="11.25" customHeight="1">
      <c r="A54" s="11"/>
      <c r="B54" s="74" t="s">
        <v>115</v>
      </c>
      <c r="C54" s="67"/>
      <c r="D54" s="67"/>
      <c r="E54" s="67"/>
      <c r="F54" s="67"/>
      <c r="G54" s="67"/>
      <c r="H54" s="59"/>
      <c r="I54" s="45"/>
      <c r="J54" s="43"/>
      <c r="K54" s="26"/>
      <c r="L54" s="12"/>
    </row>
    <row r="55" spans="1:12" ht="11.25" customHeight="1">
      <c r="A55" s="11"/>
      <c r="B55" s="6" t="s">
        <v>116</v>
      </c>
      <c r="C55" s="67"/>
      <c r="D55" s="67"/>
      <c r="E55" s="67"/>
      <c r="F55" s="73">
        <v>993.4</v>
      </c>
      <c r="G55" s="75">
        <v>878.6</v>
      </c>
      <c r="H55" s="59">
        <f>G55/F55*100</f>
        <v>88.4437286088182</v>
      </c>
      <c r="I55" s="45"/>
      <c r="J55" s="43"/>
      <c r="K55" s="26"/>
      <c r="L55" s="12"/>
    </row>
    <row r="56" spans="1:12" ht="11.25" customHeight="1">
      <c r="A56" s="11">
        <v>41035000</v>
      </c>
      <c r="B56" s="5" t="s">
        <v>35</v>
      </c>
      <c r="C56" s="61"/>
      <c r="D56" s="5"/>
      <c r="E56" s="63"/>
      <c r="F56" s="63">
        <v>993.4</v>
      </c>
      <c r="G56" s="61">
        <v>878.6</v>
      </c>
      <c r="H56" s="59">
        <f>G56/F56*100</f>
        <v>88.4437286088182</v>
      </c>
      <c r="I56" s="45"/>
      <c r="J56" s="43"/>
      <c r="K56" s="26"/>
      <c r="L56" s="12"/>
    </row>
    <row r="57" spans="1:12" ht="11.25" customHeight="1">
      <c r="A57" s="11"/>
      <c r="B57" s="5" t="s">
        <v>95</v>
      </c>
      <c r="C57" s="61"/>
      <c r="D57" s="5"/>
      <c r="E57" s="63"/>
      <c r="F57" s="63">
        <v>0</v>
      </c>
      <c r="G57" s="61">
        <v>1571.1</v>
      </c>
      <c r="H57" s="59"/>
      <c r="I57" s="45"/>
      <c r="J57" s="43"/>
      <c r="K57" s="26"/>
      <c r="L57" s="12"/>
    </row>
    <row r="58" spans="1:12" ht="11.25" customHeight="1">
      <c r="A58" s="11"/>
      <c r="B58" s="74" t="s">
        <v>114</v>
      </c>
      <c r="C58" s="61"/>
      <c r="D58" s="5"/>
      <c r="E58" s="63"/>
      <c r="F58" s="73">
        <f>F53+F55+F57</f>
        <v>67291.29999999999</v>
      </c>
      <c r="G58" s="75">
        <f>G53+G55+G57</f>
        <v>10261.3</v>
      </c>
      <c r="H58" s="83">
        <f>G58/F58*100</f>
        <v>15.249073803002766</v>
      </c>
      <c r="I58" s="45"/>
      <c r="J58" s="43"/>
      <c r="K58" s="26"/>
      <c r="L58" s="12"/>
    </row>
    <row r="59" spans="1:12" ht="12.75">
      <c r="A59" s="11" t="s">
        <v>56</v>
      </c>
      <c r="B59" s="6" t="s">
        <v>117</v>
      </c>
      <c r="C59" s="67"/>
      <c r="D59" s="67"/>
      <c r="E59" s="67"/>
      <c r="F59" s="67">
        <f>F39+F58</f>
        <v>296609.8</v>
      </c>
      <c r="G59" s="67">
        <f>G39+G58</f>
        <v>129011</v>
      </c>
      <c r="H59" s="59">
        <f t="shared" si="2"/>
        <v>43.495191325438334</v>
      </c>
      <c r="I59" s="45"/>
      <c r="J59" s="43"/>
      <c r="K59" s="26" t="e">
        <f>#REF!-E59</f>
        <v>#REF!</v>
      </c>
      <c r="L59" s="12"/>
    </row>
    <row r="60" spans="7:10" ht="12.75">
      <c r="G60" s="51" t="s">
        <v>25</v>
      </c>
      <c r="J60" s="7"/>
    </row>
    <row r="61" ht="12.75">
      <c r="K61" t="s">
        <v>25</v>
      </c>
    </row>
    <row r="62" ht="12.75">
      <c r="G62" s="51" t="s">
        <v>25</v>
      </c>
    </row>
    <row r="63" spans="1:7" ht="12.75">
      <c r="A63" s="129" t="s">
        <v>131</v>
      </c>
      <c r="B63" s="129"/>
      <c r="C63" s="129"/>
      <c r="D63" s="129"/>
      <c r="E63" s="129"/>
      <c r="F63" s="130"/>
      <c r="G63" s="130"/>
    </row>
    <row r="64" ht="12.75">
      <c r="H64" s="84" t="s">
        <v>132</v>
      </c>
    </row>
    <row r="65" ht="13.5" thickBot="1"/>
    <row r="66" spans="1:8" ht="48.75" thickBot="1">
      <c r="A66" s="85" t="s">
        <v>133</v>
      </c>
      <c r="B66" s="86" t="s">
        <v>184</v>
      </c>
      <c r="F66" s="87" t="s">
        <v>185</v>
      </c>
      <c r="G66" s="88" t="s">
        <v>134</v>
      </c>
      <c r="H66" s="89" t="s">
        <v>186</v>
      </c>
    </row>
    <row r="67" spans="1:8" ht="12.75">
      <c r="A67" s="90" t="s">
        <v>135</v>
      </c>
      <c r="B67" s="91" t="s">
        <v>136</v>
      </c>
      <c r="F67" s="92">
        <v>11339.225</v>
      </c>
      <c r="G67" s="92">
        <v>5648.078</v>
      </c>
      <c r="H67" s="93">
        <f>G67/F67*100</f>
        <v>49.810088431969554</v>
      </c>
    </row>
    <row r="68" spans="1:8" ht="12.75">
      <c r="A68" s="94" t="s">
        <v>137</v>
      </c>
      <c r="B68" s="95" t="s">
        <v>138</v>
      </c>
      <c r="F68" s="92">
        <v>56001.178</v>
      </c>
      <c r="G68" s="92">
        <v>31283.019</v>
      </c>
      <c r="H68" s="93">
        <f aca="true" t="shared" si="3" ref="H68:H100">G68/F68*100</f>
        <v>55.86135884498715</v>
      </c>
    </row>
    <row r="69" spans="1:8" ht="12.75">
      <c r="A69" s="94" t="s">
        <v>139</v>
      </c>
      <c r="B69" s="95" t="s">
        <v>140</v>
      </c>
      <c r="F69" s="92">
        <v>77475.97</v>
      </c>
      <c r="G69" s="92">
        <v>39159.423</v>
      </c>
      <c r="H69" s="93">
        <f t="shared" si="3"/>
        <v>50.54395963032151</v>
      </c>
    </row>
    <row r="70" spans="1:8" ht="12.75">
      <c r="A70" s="94" t="s">
        <v>141</v>
      </c>
      <c r="B70" s="95" t="s">
        <v>142</v>
      </c>
      <c r="F70" s="92">
        <v>49980.702</v>
      </c>
      <c r="G70" s="92">
        <v>25865.769</v>
      </c>
      <c r="H70" s="93">
        <f t="shared" si="3"/>
        <v>51.751512013576765</v>
      </c>
    </row>
    <row r="71" spans="1:8" ht="12.75">
      <c r="A71" s="94" t="s">
        <v>143</v>
      </c>
      <c r="B71" s="95" t="s">
        <v>144</v>
      </c>
      <c r="F71" s="92">
        <v>6897.5</v>
      </c>
      <c r="G71" s="92">
        <v>3461.72</v>
      </c>
      <c r="H71" s="93">
        <f t="shared" si="3"/>
        <v>50.18803914461761</v>
      </c>
    </row>
    <row r="72" spans="1:8" ht="12.75">
      <c r="A72" s="94" t="s">
        <v>145</v>
      </c>
      <c r="B72" s="95" t="s">
        <v>146</v>
      </c>
      <c r="F72" s="92">
        <v>8105.454</v>
      </c>
      <c r="G72" s="92">
        <v>4261.567</v>
      </c>
      <c r="H72" s="93">
        <f t="shared" si="3"/>
        <v>52.57653673686878</v>
      </c>
    </row>
    <row r="73" spans="1:8" ht="12.75">
      <c r="A73" s="94" t="s">
        <v>147</v>
      </c>
      <c r="B73" s="95" t="s">
        <v>148</v>
      </c>
      <c r="F73" s="92">
        <v>562</v>
      </c>
      <c r="G73" s="92">
        <v>316.5</v>
      </c>
      <c r="H73" s="93">
        <f t="shared" si="3"/>
        <v>56.31672597864769</v>
      </c>
    </row>
    <row r="74" spans="1:8" ht="12.75">
      <c r="A74" s="94" t="s">
        <v>149</v>
      </c>
      <c r="B74" s="95" t="s">
        <v>150</v>
      </c>
      <c r="F74" s="92">
        <v>3813.71</v>
      </c>
      <c r="G74" s="92">
        <v>1613.421</v>
      </c>
      <c r="H74" s="93">
        <f t="shared" si="3"/>
        <v>42.30581245034363</v>
      </c>
    </row>
    <row r="75" spans="1:8" ht="24">
      <c r="A75" s="94" t="s">
        <v>151</v>
      </c>
      <c r="B75" s="95" t="s">
        <v>152</v>
      </c>
      <c r="F75" s="92">
        <v>1124.2</v>
      </c>
      <c r="G75" s="92">
        <v>525.633</v>
      </c>
      <c r="H75" s="93">
        <f t="shared" si="3"/>
        <v>46.756182173990396</v>
      </c>
    </row>
    <row r="76" spans="1:8" ht="12.75">
      <c r="A76" s="94" t="s">
        <v>153</v>
      </c>
      <c r="B76" s="95" t="s">
        <v>154</v>
      </c>
      <c r="F76" s="92">
        <v>25</v>
      </c>
      <c r="G76" s="92">
        <v>4.491</v>
      </c>
      <c r="H76" s="93">
        <f t="shared" si="3"/>
        <v>17.964</v>
      </c>
    </row>
    <row r="77" spans="1:8" ht="12.75">
      <c r="A77" s="94" t="s">
        <v>155</v>
      </c>
      <c r="B77" s="95" t="s">
        <v>156</v>
      </c>
      <c r="F77" s="92">
        <v>100</v>
      </c>
      <c r="G77" s="92">
        <v>0</v>
      </c>
      <c r="H77" s="93">
        <f t="shared" si="3"/>
        <v>0</v>
      </c>
    </row>
    <row r="78" spans="1:8" ht="12.75">
      <c r="A78" s="94" t="s">
        <v>157</v>
      </c>
      <c r="B78" s="95" t="s">
        <v>158</v>
      </c>
      <c r="F78" s="92">
        <v>134.2</v>
      </c>
      <c r="G78" s="92">
        <v>108</v>
      </c>
      <c r="H78" s="93">
        <f t="shared" si="3"/>
        <v>80.47690014903131</v>
      </c>
    </row>
    <row r="79" spans="1:8" ht="36">
      <c r="A79" s="94" t="s">
        <v>159</v>
      </c>
      <c r="B79" s="95" t="s">
        <v>160</v>
      </c>
      <c r="F79" s="92">
        <v>150</v>
      </c>
      <c r="G79" s="92">
        <v>28.5</v>
      </c>
      <c r="H79" s="93">
        <f t="shared" si="3"/>
        <v>19</v>
      </c>
    </row>
    <row r="80" spans="1:8" ht="24">
      <c r="A80" s="94" t="s">
        <v>161</v>
      </c>
      <c r="B80" s="95" t="s">
        <v>162</v>
      </c>
      <c r="F80" s="92">
        <v>1323.737</v>
      </c>
      <c r="G80" s="92">
        <v>1322.495</v>
      </c>
      <c r="H80" s="93">
        <f t="shared" si="3"/>
        <v>99.90617471597454</v>
      </c>
    </row>
    <row r="81" spans="1:8" ht="24">
      <c r="A81" s="94" t="s">
        <v>163</v>
      </c>
      <c r="B81" s="95" t="s">
        <v>164</v>
      </c>
      <c r="F81" s="92">
        <v>4591.699</v>
      </c>
      <c r="G81" s="92">
        <v>3722.528</v>
      </c>
      <c r="H81" s="93">
        <f t="shared" si="3"/>
        <v>81.0708193198204</v>
      </c>
    </row>
    <row r="82" spans="1:8" ht="13.5" thickBot="1">
      <c r="A82" s="96" t="s">
        <v>165</v>
      </c>
      <c r="B82" s="97" t="s">
        <v>166</v>
      </c>
      <c r="F82" s="92">
        <v>3568.045</v>
      </c>
      <c r="G82" s="98">
        <v>1428.577</v>
      </c>
      <c r="H82" s="99">
        <f t="shared" si="3"/>
        <v>40.0380880846514</v>
      </c>
    </row>
    <row r="83" spans="1:8" ht="13.5" thickBot="1">
      <c r="A83" s="100" t="s">
        <v>25</v>
      </c>
      <c r="B83" s="101" t="s">
        <v>167</v>
      </c>
      <c r="F83" s="102">
        <f>SUM(F67:F82)</f>
        <v>225192.62000000002</v>
      </c>
      <c r="G83" s="103">
        <f>SUM(G67:G82)</f>
        <v>118749.721</v>
      </c>
      <c r="H83" s="104">
        <f t="shared" si="3"/>
        <v>52.73251006183062</v>
      </c>
    </row>
    <row r="84" spans="1:8" ht="13.5" thickBot="1">
      <c r="A84" s="85"/>
      <c r="B84" s="105"/>
      <c r="F84" s="106"/>
      <c r="G84" s="107"/>
      <c r="H84" s="108"/>
    </row>
    <row r="85" spans="1:8" ht="12.75">
      <c r="A85" s="94" t="s">
        <v>135</v>
      </c>
      <c r="B85" s="95" t="s">
        <v>136</v>
      </c>
      <c r="F85" s="92">
        <v>161.6</v>
      </c>
      <c r="G85" s="92">
        <v>45.152</v>
      </c>
      <c r="H85" s="93">
        <f t="shared" si="3"/>
        <v>27.940594059405942</v>
      </c>
    </row>
    <row r="86" spans="1:8" ht="12.75">
      <c r="A86" s="94" t="s">
        <v>137</v>
      </c>
      <c r="B86" s="95" t="s">
        <v>138</v>
      </c>
      <c r="F86" s="92">
        <v>2722.183</v>
      </c>
      <c r="G86" s="92">
        <v>1419.275</v>
      </c>
      <c r="H86" s="93">
        <f t="shared" si="3"/>
        <v>52.13738385700006</v>
      </c>
    </row>
    <row r="87" spans="1:8" ht="12.75">
      <c r="A87" s="94" t="s">
        <v>139</v>
      </c>
      <c r="B87" s="95" t="s">
        <v>140</v>
      </c>
      <c r="F87" s="92">
        <v>3894.54</v>
      </c>
      <c r="G87" s="92">
        <v>2422.844</v>
      </c>
      <c r="H87" s="93">
        <f t="shared" si="3"/>
        <v>62.211300949534476</v>
      </c>
    </row>
    <row r="88" spans="1:8" ht="12.75">
      <c r="A88" s="94" t="s">
        <v>141</v>
      </c>
      <c r="B88" s="95" t="s">
        <v>142</v>
      </c>
      <c r="F88" s="92">
        <v>49.984</v>
      </c>
      <c r="G88" s="92">
        <v>39.983</v>
      </c>
      <c r="H88" s="93">
        <f t="shared" si="3"/>
        <v>79.99159731113956</v>
      </c>
    </row>
    <row r="89" spans="1:8" ht="12.75">
      <c r="A89" s="94"/>
      <c r="B89" s="95"/>
      <c r="F89" s="92">
        <v>95</v>
      </c>
      <c r="G89" s="92">
        <v>0</v>
      </c>
      <c r="H89" s="93">
        <f t="shared" si="3"/>
        <v>0</v>
      </c>
    </row>
    <row r="90" spans="1:8" ht="12.75">
      <c r="A90" s="94" t="s">
        <v>145</v>
      </c>
      <c r="B90" s="95" t="s">
        <v>146</v>
      </c>
      <c r="F90" s="92">
        <v>700.578</v>
      </c>
      <c r="G90" s="92">
        <v>297.429</v>
      </c>
      <c r="H90" s="93">
        <f t="shared" si="3"/>
        <v>42.45480160667334</v>
      </c>
    </row>
    <row r="91" spans="1:8" ht="12.75">
      <c r="A91" s="94" t="s">
        <v>149</v>
      </c>
      <c r="B91" s="95" t="s">
        <v>150</v>
      </c>
      <c r="F91" s="92">
        <v>472.264</v>
      </c>
      <c r="G91" s="92">
        <v>285.24</v>
      </c>
      <c r="H91" s="93">
        <f t="shared" si="3"/>
        <v>60.398421222028354</v>
      </c>
    </row>
    <row r="92" spans="1:8" ht="12.75">
      <c r="A92" s="94" t="s">
        <v>168</v>
      </c>
      <c r="B92" s="95" t="s">
        <v>169</v>
      </c>
      <c r="F92" s="92">
        <v>23862.146</v>
      </c>
      <c r="G92" s="92">
        <v>2492.307</v>
      </c>
      <c r="H92" s="93">
        <f t="shared" si="3"/>
        <v>10.444605443282425</v>
      </c>
    </row>
    <row r="93" spans="1:8" ht="24">
      <c r="A93" s="94" t="s">
        <v>151</v>
      </c>
      <c r="B93" s="95" t="s">
        <v>152</v>
      </c>
      <c r="F93" s="92">
        <v>1582</v>
      </c>
      <c r="G93" s="92">
        <v>861.496</v>
      </c>
      <c r="H93" s="93">
        <f t="shared" si="3"/>
        <v>54.456131479140325</v>
      </c>
    </row>
    <row r="94" spans="1:8" ht="12.75">
      <c r="A94" s="94">
        <v>180409</v>
      </c>
      <c r="B94" s="95" t="s">
        <v>170</v>
      </c>
      <c r="F94" s="92">
        <v>5030</v>
      </c>
      <c r="G94" s="92">
        <v>805.611</v>
      </c>
      <c r="H94" s="93">
        <f t="shared" si="3"/>
        <v>16.016123260437375</v>
      </c>
    </row>
    <row r="95" spans="1:8" ht="12.75">
      <c r="A95" s="94" t="s">
        <v>171</v>
      </c>
      <c r="B95" s="95" t="s">
        <v>172</v>
      </c>
      <c r="F95" s="92">
        <v>37</v>
      </c>
      <c r="G95" s="92">
        <v>0</v>
      </c>
      <c r="H95" s="93">
        <f t="shared" si="3"/>
        <v>0</v>
      </c>
    </row>
    <row r="96" spans="1:8" ht="12.75">
      <c r="A96" s="94" t="s">
        <v>173</v>
      </c>
      <c r="B96" s="95" t="s">
        <v>174</v>
      </c>
      <c r="F96" s="92">
        <v>272.7</v>
      </c>
      <c r="G96" s="92">
        <v>159.181</v>
      </c>
      <c r="H96" s="93">
        <f t="shared" si="3"/>
        <v>58.37220388705538</v>
      </c>
    </row>
    <row r="97" spans="1:8" ht="36">
      <c r="A97" s="94" t="s">
        <v>175</v>
      </c>
      <c r="B97" s="95" t="s">
        <v>176</v>
      </c>
      <c r="F97" s="92">
        <v>30350</v>
      </c>
      <c r="G97" s="92">
        <v>311.361</v>
      </c>
      <c r="H97" s="93">
        <f t="shared" si="3"/>
        <v>1.0259011532125206</v>
      </c>
    </row>
    <row r="98" spans="1:8" ht="24">
      <c r="A98" s="94" t="s">
        <v>163</v>
      </c>
      <c r="B98" s="95" t="s">
        <v>164</v>
      </c>
      <c r="F98" s="92">
        <v>3462.621</v>
      </c>
      <c r="G98" s="92">
        <v>834.384</v>
      </c>
      <c r="H98" s="93">
        <f t="shared" si="3"/>
        <v>24.096890765694543</v>
      </c>
    </row>
    <row r="99" spans="1:8" ht="13.5" thickBot="1">
      <c r="A99" s="96" t="s">
        <v>165</v>
      </c>
      <c r="B99" s="97" t="s">
        <v>166</v>
      </c>
      <c r="F99" s="92">
        <v>467.879</v>
      </c>
      <c r="G99" s="92">
        <v>315.192</v>
      </c>
      <c r="H99" s="99">
        <f t="shared" si="3"/>
        <v>67.36613526146718</v>
      </c>
    </row>
    <row r="100" spans="1:8" ht="13.5" thickBot="1">
      <c r="A100" s="109"/>
      <c r="B100" s="101" t="s">
        <v>177</v>
      </c>
      <c r="F100" s="102">
        <f>SUM(F85:F99)</f>
        <v>73160.495</v>
      </c>
      <c r="G100" s="102">
        <f>SUM(G85:G99)</f>
        <v>10289.455000000002</v>
      </c>
      <c r="H100" s="110">
        <f t="shared" si="3"/>
        <v>14.064222774873247</v>
      </c>
    </row>
    <row r="101" spans="1:8" ht="13.5" thickBot="1">
      <c r="A101" s="111"/>
      <c r="B101" s="112"/>
      <c r="F101" s="112"/>
      <c r="G101" s="112"/>
      <c r="H101" s="113"/>
    </row>
    <row r="102" spans="1:8" ht="12.75">
      <c r="A102" s="114" t="s">
        <v>178</v>
      </c>
      <c r="B102" s="115"/>
      <c r="F102" s="115"/>
      <c r="G102" s="115"/>
      <c r="H102" s="116"/>
    </row>
    <row r="103" spans="1:8" ht="24">
      <c r="A103" s="117">
        <v>250908</v>
      </c>
      <c r="B103" s="95" t="s">
        <v>179</v>
      </c>
      <c r="F103" s="92">
        <v>33</v>
      </c>
      <c r="G103" s="92">
        <v>0</v>
      </c>
      <c r="H103" s="93">
        <f>G103/F103*100</f>
        <v>0</v>
      </c>
    </row>
    <row r="104" spans="1:8" ht="24.75" thickBot="1">
      <c r="A104" s="117">
        <v>250909</v>
      </c>
      <c r="B104" s="97" t="s">
        <v>180</v>
      </c>
      <c r="F104" s="92">
        <v>-30</v>
      </c>
      <c r="G104" s="92">
        <v>-28.183</v>
      </c>
      <c r="H104" s="99">
        <f>G104/F104*100</f>
        <v>93.94333333333333</v>
      </c>
    </row>
    <row r="105" spans="1:8" ht="13.5" thickBot="1">
      <c r="A105" s="118"/>
      <c r="B105" s="119" t="s">
        <v>181</v>
      </c>
      <c r="F105" s="120">
        <f>F100+F103+F104</f>
        <v>73163.495</v>
      </c>
      <c r="G105" s="120">
        <f>G100+G103+G104</f>
        <v>10261.272</v>
      </c>
      <c r="H105" s="110">
        <f>G105/F105*100</f>
        <v>14.02512550828798</v>
      </c>
    </row>
    <row r="106" spans="1:8" ht="13.5" thickBot="1">
      <c r="A106" s="121"/>
      <c r="B106" s="122" t="s">
        <v>182</v>
      </c>
      <c r="F106" s="123">
        <f>F105+F83</f>
        <v>298356.115</v>
      </c>
      <c r="G106" s="124">
        <f>G105+G83</f>
        <v>129010.993</v>
      </c>
      <c r="H106" s="110">
        <f>G106/F106*100</f>
        <v>43.240606280182995</v>
      </c>
    </row>
    <row r="108" spans="1:10" ht="12.75">
      <c r="A108" s="125"/>
      <c r="B108" s="51" t="s">
        <v>189</v>
      </c>
      <c r="C108" s="126"/>
      <c r="D108" s="127"/>
      <c r="E108" s="127"/>
      <c r="G108" s="127" t="s">
        <v>183</v>
      </c>
      <c r="I108" s="49"/>
      <c r="J108" s="50"/>
    </row>
  </sheetData>
  <mergeCells count="3">
    <mergeCell ref="A63:G63"/>
    <mergeCell ref="A6:H6"/>
    <mergeCell ref="A5:H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6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6" sqref="B6"/>
    </sheetView>
  </sheetViews>
  <sheetFormatPr defaultColWidth="9.00390625" defaultRowHeight="12.75"/>
  <cols>
    <col min="1" max="1" width="7.625" style="0" customWidth="1"/>
    <col min="2" max="2" width="44.25390625" style="0" customWidth="1"/>
    <col min="3" max="3" width="9.875" style="0" customWidth="1"/>
  </cols>
  <sheetData>
    <row r="1" spans="1:3" ht="15.75">
      <c r="A1" s="3"/>
      <c r="B1" s="14" t="s">
        <v>58</v>
      </c>
      <c r="C1" s="3"/>
    </row>
    <row r="2" spans="1:3" ht="15.75">
      <c r="A2" s="18"/>
      <c r="B2" s="16" t="s">
        <v>57</v>
      </c>
      <c r="C2" s="2"/>
    </row>
    <row r="3" spans="1:6" ht="45" customHeight="1">
      <c r="A3" s="4" t="s">
        <v>0</v>
      </c>
      <c r="B3" s="4" t="s">
        <v>1</v>
      </c>
      <c r="C3" s="28" t="s">
        <v>60</v>
      </c>
      <c r="F3" t="s">
        <v>25</v>
      </c>
    </row>
    <row r="4" spans="1:3" ht="13.5" customHeight="1">
      <c r="A4" s="24"/>
      <c r="B4" s="28" t="s">
        <v>29</v>
      </c>
      <c r="C4" s="22">
        <v>29000.3</v>
      </c>
    </row>
    <row r="5" spans="1:3" ht="12.75">
      <c r="A5" s="5"/>
      <c r="B5" s="30" t="s">
        <v>68</v>
      </c>
      <c r="C5" s="8">
        <v>13567</v>
      </c>
    </row>
    <row r="6" spans="1:3" ht="12.75">
      <c r="A6" s="11"/>
      <c r="B6" s="30" t="s">
        <v>34</v>
      </c>
      <c r="C6" s="10">
        <v>1575.5</v>
      </c>
    </row>
    <row r="7" spans="1:3" ht="12.75">
      <c r="A7" s="11"/>
      <c r="B7" s="28" t="s">
        <v>38</v>
      </c>
      <c r="C7" s="10"/>
    </row>
    <row r="8" spans="1:3" ht="12.75">
      <c r="A8" s="11"/>
      <c r="B8" s="30" t="s">
        <v>20</v>
      </c>
      <c r="C8" s="20"/>
    </row>
    <row r="9" spans="1:3" ht="12.75">
      <c r="A9" s="5"/>
      <c r="B9" s="30" t="s">
        <v>41</v>
      </c>
      <c r="C9" s="8">
        <v>11820.1</v>
      </c>
    </row>
    <row r="10" spans="1:3" ht="12.75">
      <c r="A10" s="29"/>
      <c r="B10" s="30" t="s">
        <v>42</v>
      </c>
      <c r="C10" s="22">
        <f>SUM(C4:C9)</f>
        <v>55962.9</v>
      </c>
    </row>
    <row r="11" spans="1:3" ht="15.75" customHeight="1">
      <c r="A11" t="s">
        <v>32</v>
      </c>
      <c r="C11" t="s">
        <v>25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8" sqref="C8"/>
    </sheetView>
  </sheetViews>
  <sheetFormatPr defaultColWidth="9.00390625" defaultRowHeight="12.75"/>
  <cols>
    <col min="1" max="1" width="7.625" style="0" customWidth="1"/>
    <col min="2" max="2" width="44.00390625" style="0" customWidth="1"/>
    <col min="3" max="3" width="10.875" style="0" customWidth="1"/>
    <col min="4" max="4" width="11.375" style="0" customWidth="1"/>
  </cols>
  <sheetData>
    <row r="1" spans="1:3" ht="15.75">
      <c r="A1" s="3"/>
      <c r="B1" s="14" t="s">
        <v>59</v>
      </c>
      <c r="C1" s="3"/>
    </row>
    <row r="2" spans="1:3" ht="15.75">
      <c r="A2" s="18"/>
      <c r="B2" s="16" t="s">
        <v>57</v>
      </c>
      <c r="C2" s="2"/>
    </row>
    <row r="3" spans="1:6" ht="45" customHeight="1">
      <c r="A3" s="4" t="s">
        <v>0</v>
      </c>
      <c r="B3" s="4" t="s">
        <v>1</v>
      </c>
      <c r="C3" s="28" t="s">
        <v>60</v>
      </c>
      <c r="F3" t="s">
        <v>25</v>
      </c>
    </row>
    <row r="4" spans="1:3" ht="13.5" customHeight="1">
      <c r="A4" s="24"/>
      <c r="B4" s="25" t="s">
        <v>29</v>
      </c>
      <c r="C4" s="22">
        <f>SUM(C5:C11)</f>
        <v>29000.3</v>
      </c>
    </row>
    <row r="5" spans="1:3" ht="15.75" customHeight="1">
      <c r="A5" s="11">
        <v>11010000</v>
      </c>
      <c r="B5" s="23" t="s">
        <v>33</v>
      </c>
      <c r="C5" s="10">
        <v>25832</v>
      </c>
    </row>
    <row r="6" spans="1:3" ht="21" customHeight="1">
      <c r="A6" s="11">
        <v>11010400</v>
      </c>
      <c r="B6" s="23" t="s">
        <v>2</v>
      </c>
      <c r="C6" s="10">
        <v>180</v>
      </c>
    </row>
    <row r="7" spans="1:3" ht="11.25" customHeight="1">
      <c r="A7" s="11">
        <v>14060300</v>
      </c>
      <c r="B7" s="23" t="s">
        <v>27</v>
      </c>
      <c r="C7" s="10">
        <v>35.3</v>
      </c>
    </row>
    <row r="8" spans="1:3" ht="11.25" customHeight="1">
      <c r="A8" s="11">
        <v>14070000</v>
      </c>
      <c r="B8" s="23" t="s">
        <v>3</v>
      </c>
      <c r="C8" s="10">
        <v>650</v>
      </c>
    </row>
    <row r="9" spans="1:3" ht="10.5" customHeight="1">
      <c r="A9" s="11">
        <v>16050000</v>
      </c>
      <c r="B9" s="11" t="s">
        <v>26</v>
      </c>
      <c r="C9" s="10">
        <v>2050</v>
      </c>
    </row>
    <row r="10" spans="1:3" ht="10.5" customHeight="1">
      <c r="A10" s="11">
        <v>22090000</v>
      </c>
      <c r="B10" s="11" t="s">
        <v>4</v>
      </c>
      <c r="C10" s="10">
        <v>108</v>
      </c>
    </row>
    <row r="11" spans="1:3" ht="9.75" customHeight="1">
      <c r="A11" s="11">
        <v>23030000</v>
      </c>
      <c r="B11" s="11" t="s">
        <v>5</v>
      </c>
      <c r="C11" s="10">
        <v>145</v>
      </c>
    </row>
    <row r="12" spans="1:3" ht="15.75" customHeight="1">
      <c r="A12" t="s">
        <v>32</v>
      </c>
      <c r="C12" t="s">
        <v>25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FINVIDDIL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2011-08-30T06:05:45Z</cp:lastPrinted>
  <dcterms:created xsi:type="dcterms:W3CDTF">2002-02-19T01:35:54Z</dcterms:created>
  <dcterms:modified xsi:type="dcterms:W3CDTF">2011-08-30T06:06:21Z</dcterms:modified>
  <cp:category/>
  <cp:version/>
  <cp:contentType/>
  <cp:contentStatus/>
</cp:coreProperties>
</file>